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0590" yWindow="15" windowWidth="9915" windowHeight="8535" activeTab="2"/>
  </bookViews>
  <sheets>
    <sheet name="Parametros" sheetId="2" r:id="rId1"/>
    <sheet name="Probabilidades" sheetId="1" state="veryHidden" r:id="rId2"/>
    <sheet name="GRAF" sheetId="4" r:id="rId3"/>
  </sheets>
  <calcPr calcId="124519"/>
</workbook>
</file>

<file path=xl/calcChain.xml><?xml version="1.0" encoding="utf-8"?>
<calcChain xmlns="http://schemas.openxmlformats.org/spreadsheetml/2006/main">
  <c r="A5" i="4"/>
  <c r="B4" i="1" s="1"/>
  <c r="B5" i="4"/>
  <c r="C4" i="1" s="1"/>
  <c r="A4"/>
  <c r="I2" i="2"/>
  <c r="E2" i="4" s="1"/>
  <c r="C4" s="1"/>
  <c r="I3" i="2"/>
  <c r="I4"/>
  <c r="I5"/>
  <c r="I6"/>
  <c r="I7"/>
  <c r="I8"/>
  <c r="I9"/>
  <c r="I10"/>
  <c r="I11"/>
  <c r="A8" i="1"/>
  <c r="I2" l="1"/>
  <c r="C5" i="4"/>
  <c r="D4" i="1" s="1"/>
  <c r="D4" i="4"/>
  <c r="D5"/>
  <c r="E4" i="1" s="1"/>
  <c r="C7"/>
  <c r="A9"/>
  <c r="C8"/>
  <c r="H6" l="1"/>
  <c r="I6"/>
  <c r="J6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7"/>
  <c r="H7" s="1"/>
  <c r="E10"/>
  <c r="E14"/>
  <c r="E18"/>
  <c r="E22"/>
  <c r="E26"/>
  <c r="E30"/>
  <c r="E34"/>
  <c r="E38"/>
  <c r="E42"/>
  <c r="E46"/>
  <c r="E50"/>
  <c r="E54"/>
  <c r="E58"/>
  <c r="E62"/>
  <c r="E66"/>
  <c r="E70"/>
  <c r="E74"/>
  <c r="E78"/>
  <c r="E82"/>
  <c r="E86"/>
  <c r="E9"/>
  <c r="E13"/>
  <c r="E17"/>
  <c r="E21"/>
  <c r="E25"/>
  <c r="E29"/>
  <c r="E33"/>
  <c r="E37"/>
  <c r="E41"/>
  <c r="E45"/>
  <c r="E49"/>
  <c r="E53"/>
  <c r="E57"/>
  <c r="E61"/>
  <c r="E65"/>
  <c r="E69"/>
  <c r="E73"/>
  <c r="E77"/>
  <c r="E81"/>
  <c r="E85"/>
  <c r="E8"/>
  <c r="J8" s="1"/>
  <c r="E12"/>
  <c r="E16"/>
  <c r="E20"/>
  <c r="E24"/>
  <c r="E28"/>
  <c r="E32"/>
  <c r="E36"/>
  <c r="E40"/>
  <c r="E44"/>
  <c r="E48"/>
  <c r="E52"/>
  <c r="E56"/>
  <c r="E60"/>
  <c r="E64"/>
  <c r="E68"/>
  <c r="E72"/>
  <c r="E76"/>
  <c r="E80"/>
  <c r="E84"/>
  <c r="E7"/>
  <c r="J7" s="1"/>
  <c r="E11"/>
  <c r="E15"/>
  <c r="E19"/>
  <c r="E23"/>
  <c r="E27"/>
  <c r="E31"/>
  <c r="E35"/>
  <c r="E39"/>
  <c r="E43"/>
  <c r="E47"/>
  <c r="E51"/>
  <c r="E55"/>
  <c r="E59"/>
  <c r="E63"/>
  <c r="E67"/>
  <c r="E71"/>
  <c r="E75"/>
  <c r="E79"/>
  <c r="E83"/>
  <c r="E87"/>
  <c r="A10"/>
  <c r="J9"/>
  <c r="C9"/>
  <c r="I8" l="1"/>
  <c r="H8"/>
  <c r="I7"/>
  <c r="G7" s="1"/>
  <c r="H9"/>
  <c r="I9"/>
  <c r="A11"/>
  <c r="C10"/>
  <c r="J10"/>
  <c r="G8" l="1"/>
  <c r="G9"/>
  <c r="I10"/>
  <c r="H10"/>
  <c r="J11"/>
  <c r="C11"/>
  <c r="A12"/>
  <c r="I11" l="1"/>
  <c r="G10"/>
  <c r="H11"/>
  <c r="A13"/>
  <c r="C12"/>
  <c r="J12"/>
  <c r="G11" l="1"/>
  <c r="I12"/>
  <c r="H12"/>
  <c r="J13"/>
  <c r="A14"/>
  <c r="C13"/>
  <c r="H13" l="1"/>
  <c r="G12"/>
  <c r="I13"/>
  <c r="A15"/>
  <c r="C14"/>
  <c r="J14"/>
  <c r="G13" l="1"/>
  <c r="H14"/>
  <c r="I14"/>
  <c r="J15"/>
  <c r="A16"/>
  <c r="C15"/>
  <c r="H15" l="1"/>
  <c r="I15"/>
  <c r="G14"/>
  <c r="A17"/>
  <c r="C16"/>
  <c r="J16"/>
  <c r="G15" l="1"/>
  <c r="I16"/>
  <c r="H16"/>
  <c r="J17"/>
  <c r="C17"/>
  <c r="A18"/>
  <c r="I17" l="1"/>
  <c r="G16"/>
  <c r="H17"/>
  <c r="A19"/>
  <c r="C18"/>
  <c r="J18"/>
  <c r="I18" l="1"/>
  <c r="G17"/>
  <c r="H18"/>
  <c r="J19"/>
  <c r="C19"/>
  <c r="A20"/>
  <c r="H19" l="1"/>
  <c r="G18"/>
  <c r="I19"/>
  <c r="A21"/>
  <c r="J20"/>
  <c r="C20"/>
  <c r="I20" l="1"/>
  <c r="G19"/>
  <c r="H20"/>
  <c r="A22"/>
  <c r="J21"/>
  <c r="C21"/>
  <c r="I21" l="1"/>
  <c r="G20"/>
  <c r="H21"/>
  <c r="A23"/>
  <c r="J22"/>
  <c r="C22"/>
  <c r="I22" l="1"/>
  <c r="G21"/>
  <c r="H22"/>
  <c r="A24"/>
  <c r="J23"/>
  <c r="C23"/>
  <c r="I23" l="1"/>
  <c r="G22"/>
  <c r="H23"/>
  <c r="A25"/>
  <c r="J24"/>
  <c r="C24"/>
  <c r="G23" l="1"/>
  <c r="H24"/>
  <c r="I24"/>
  <c r="A26"/>
  <c r="J25"/>
  <c r="C25"/>
  <c r="G24" l="1"/>
  <c r="H25"/>
  <c r="I25"/>
  <c r="A27"/>
  <c r="J26"/>
  <c r="C26"/>
  <c r="H26" l="1"/>
  <c r="G25"/>
  <c r="I26"/>
  <c r="A28"/>
  <c r="J27"/>
  <c r="C27"/>
  <c r="G26" l="1"/>
  <c r="H27"/>
  <c r="I27"/>
  <c r="A29"/>
  <c r="J28"/>
  <c r="C28"/>
  <c r="I28" l="1"/>
  <c r="G27"/>
  <c r="H28"/>
  <c r="A30"/>
  <c r="J29"/>
  <c r="C29"/>
  <c r="G28" l="1"/>
  <c r="I29"/>
  <c r="H29"/>
  <c r="A31"/>
  <c r="J30"/>
  <c r="C30"/>
  <c r="G29" l="1"/>
  <c r="I30"/>
  <c r="H30"/>
  <c r="A32"/>
  <c r="J31"/>
  <c r="C31"/>
  <c r="G30" l="1"/>
  <c r="I31"/>
  <c r="H31"/>
  <c r="A33"/>
  <c r="J32"/>
  <c r="C32"/>
  <c r="H32" l="1"/>
  <c r="G31"/>
  <c r="I32"/>
  <c r="A34"/>
  <c r="J33"/>
  <c r="C33"/>
  <c r="G32" l="1"/>
  <c r="H33"/>
  <c r="I33"/>
  <c r="A35"/>
  <c r="J34"/>
  <c r="C34"/>
  <c r="H34" l="1"/>
  <c r="G33"/>
  <c r="I34"/>
  <c r="A36"/>
  <c r="J35"/>
  <c r="C35"/>
  <c r="G34" l="1"/>
  <c r="H35"/>
  <c r="I35"/>
  <c r="A37"/>
  <c r="J36"/>
  <c r="C36"/>
  <c r="G35" l="1"/>
  <c r="I36"/>
  <c r="H36"/>
  <c r="A38"/>
  <c r="J37"/>
  <c r="C37"/>
  <c r="G36" l="1"/>
  <c r="I37"/>
  <c r="H37"/>
  <c r="A39"/>
  <c r="J38"/>
  <c r="C38"/>
  <c r="G37" l="1"/>
  <c r="I38"/>
  <c r="H38"/>
  <c r="A40"/>
  <c r="J39"/>
  <c r="C39"/>
  <c r="G38" l="1"/>
  <c r="I39"/>
  <c r="H39"/>
  <c r="A41"/>
  <c r="J40"/>
  <c r="C40"/>
  <c r="H40" l="1"/>
  <c r="G39"/>
  <c r="I40"/>
  <c r="A42"/>
  <c r="J41"/>
  <c r="C41"/>
  <c r="G40" l="1"/>
  <c r="H41"/>
  <c r="I41"/>
  <c r="A43"/>
  <c r="J42"/>
  <c r="C42"/>
  <c r="H42" l="1"/>
  <c r="G41"/>
  <c r="I42"/>
  <c r="A44"/>
  <c r="J43"/>
  <c r="C43"/>
  <c r="G42" l="1"/>
  <c r="H43"/>
  <c r="I43"/>
  <c r="A45"/>
  <c r="J44"/>
  <c r="C44"/>
  <c r="G43" l="1"/>
  <c r="I44"/>
  <c r="H44"/>
  <c r="J45"/>
  <c r="C45"/>
  <c r="A46"/>
  <c r="G44" l="1"/>
  <c r="H45"/>
  <c r="I45"/>
  <c r="A47"/>
  <c r="J46"/>
  <c r="C46"/>
  <c r="H46" l="1"/>
  <c r="G45"/>
  <c r="I46"/>
  <c r="A48"/>
  <c r="J47"/>
  <c r="C47"/>
  <c r="G46" l="1"/>
  <c r="H47"/>
  <c r="I47"/>
  <c r="A49"/>
  <c r="J48"/>
  <c r="C48"/>
  <c r="G47" l="1"/>
  <c r="I48"/>
  <c r="H48"/>
  <c r="A50"/>
  <c r="J49"/>
  <c r="C49"/>
  <c r="G48" l="1"/>
  <c r="I49"/>
  <c r="H49"/>
  <c r="A51"/>
  <c r="J50"/>
  <c r="C50"/>
  <c r="G49" l="1"/>
  <c r="I50"/>
  <c r="H50"/>
  <c r="A52"/>
  <c r="J51"/>
  <c r="C51"/>
  <c r="G50" l="1"/>
  <c r="I51"/>
  <c r="H51"/>
  <c r="A53"/>
  <c r="J52"/>
  <c r="C52"/>
  <c r="H52" l="1"/>
  <c r="G51"/>
  <c r="I52"/>
  <c r="A54"/>
  <c r="J53"/>
  <c r="C53"/>
  <c r="G52" l="1"/>
  <c r="H53"/>
  <c r="I53"/>
  <c r="A55"/>
  <c r="J54"/>
  <c r="C54"/>
  <c r="H54" l="1"/>
  <c r="G53"/>
  <c r="I54"/>
  <c r="A56"/>
  <c r="J55"/>
  <c r="C55"/>
  <c r="H55" l="1"/>
  <c r="G54"/>
  <c r="I55"/>
  <c r="A57"/>
  <c r="J56"/>
  <c r="C56"/>
  <c r="G55" l="1"/>
  <c r="I56"/>
  <c r="H56"/>
  <c r="A58"/>
  <c r="J57"/>
  <c r="C57"/>
  <c r="I57" l="1"/>
  <c r="G56"/>
  <c r="H57"/>
  <c r="A59"/>
  <c r="J58"/>
  <c r="C58"/>
  <c r="G57" l="1"/>
  <c r="I58"/>
  <c r="H58"/>
  <c r="A60"/>
  <c r="J59"/>
  <c r="C59"/>
  <c r="G58" l="1"/>
  <c r="I59"/>
  <c r="H59"/>
  <c r="A61"/>
  <c r="J60"/>
  <c r="C60"/>
  <c r="G59" l="1"/>
  <c r="H60"/>
  <c r="I60"/>
  <c r="A62"/>
  <c r="J61"/>
  <c r="C61"/>
  <c r="H61" l="1"/>
  <c r="G60"/>
  <c r="I61"/>
  <c r="A63"/>
  <c r="J62"/>
  <c r="C62"/>
  <c r="G61" l="1"/>
  <c r="H62"/>
  <c r="I62"/>
  <c r="A64"/>
  <c r="J63"/>
  <c r="C63"/>
  <c r="H63" l="1"/>
  <c r="G62"/>
  <c r="I63"/>
  <c r="A65"/>
  <c r="J64"/>
  <c r="C64"/>
  <c r="G63" l="1"/>
  <c r="I64"/>
  <c r="H64"/>
  <c r="A66"/>
  <c r="J65"/>
  <c r="C65"/>
  <c r="I65" l="1"/>
  <c r="G64"/>
  <c r="H65"/>
  <c r="A67"/>
  <c r="J66"/>
  <c r="C66"/>
  <c r="I66" l="1"/>
  <c r="G65"/>
  <c r="H66"/>
  <c r="A68"/>
  <c r="J67"/>
  <c r="C67"/>
  <c r="I67" l="1"/>
  <c r="G66"/>
  <c r="H67"/>
  <c r="A69"/>
  <c r="J68"/>
  <c r="C68"/>
  <c r="G67" l="1"/>
  <c r="H68"/>
  <c r="I68"/>
  <c r="A70"/>
  <c r="J69"/>
  <c r="C69"/>
  <c r="H69" l="1"/>
  <c r="G68"/>
  <c r="I69"/>
  <c r="A71"/>
  <c r="J70"/>
  <c r="C70"/>
  <c r="G69" l="1"/>
  <c r="H70"/>
  <c r="I70"/>
  <c r="A72"/>
  <c r="J71"/>
  <c r="C71"/>
  <c r="H71" l="1"/>
  <c r="G70"/>
  <c r="I71"/>
  <c r="A73"/>
  <c r="J72"/>
  <c r="C72"/>
  <c r="G71" l="1"/>
  <c r="I72"/>
  <c r="H72"/>
  <c r="A74"/>
  <c r="J73"/>
  <c r="C73"/>
  <c r="I73" l="1"/>
  <c r="G72"/>
  <c r="H73"/>
  <c r="A75"/>
  <c r="J74"/>
  <c r="C74"/>
  <c r="I74" l="1"/>
  <c r="G73"/>
  <c r="H74"/>
  <c r="A76"/>
  <c r="J75"/>
  <c r="C75"/>
  <c r="I75" l="1"/>
  <c r="G74"/>
  <c r="H75"/>
  <c r="A77"/>
  <c r="J76"/>
  <c r="C76"/>
  <c r="G75" l="1"/>
  <c r="H76"/>
  <c r="I76"/>
  <c r="A78"/>
  <c r="J77"/>
  <c r="C77"/>
  <c r="H77" l="1"/>
  <c r="G76"/>
  <c r="I77"/>
  <c r="A79"/>
  <c r="J78"/>
  <c r="C78"/>
  <c r="G77" l="1"/>
  <c r="H78"/>
  <c r="I78"/>
  <c r="A80"/>
  <c r="J79"/>
  <c r="C79"/>
  <c r="H79" l="1"/>
  <c r="G78"/>
  <c r="I79"/>
  <c r="A81"/>
  <c r="J80"/>
  <c r="C80"/>
  <c r="G79" l="1"/>
  <c r="I80"/>
  <c r="H80"/>
  <c r="A82"/>
  <c r="J81"/>
  <c r="C81"/>
  <c r="I81" l="1"/>
  <c r="G80"/>
  <c r="H81"/>
  <c r="A83"/>
  <c r="J82"/>
  <c r="C82"/>
  <c r="I82" l="1"/>
  <c r="G81"/>
  <c r="H82"/>
  <c r="A84"/>
  <c r="J83"/>
  <c r="C83"/>
  <c r="I83" l="1"/>
  <c r="G82"/>
  <c r="H83"/>
  <c r="A85"/>
  <c r="J84"/>
  <c r="C84"/>
  <c r="G83" l="1"/>
  <c r="H84"/>
  <c r="I84"/>
  <c r="A86"/>
  <c r="J85"/>
  <c r="C85"/>
  <c r="H85" l="1"/>
  <c r="G84"/>
  <c r="I85"/>
  <c r="A87"/>
  <c r="J86"/>
  <c r="C86"/>
  <c r="G85" l="1"/>
  <c r="H86"/>
  <c r="I86"/>
  <c r="J87"/>
  <c r="C87"/>
  <c r="I87" l="1"/>
  <c r="G86"/>
  <c r="H87"/>
  <c r="G87" l="1"/>
</calcChain>
</file>

<file path=xl/comments1.xml><?xml version="1.0" encoding="utf-8"?>
<comments xmlns="http://schemas.openxmlformats.org/spreadsheetml/2006/main">
  <authors>
    <author>Heliton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Heliton:
P_ik=</t>
        </r>
        <r>
          <rPr>
            <sz val="9"/>
            <color indexed="81"/>
            <rFont val="Tahoma"/>
            <family val="2"/>
          </rPr>
          <t>exp(a_ik*theta-c_ik) / S, com S para normalizar</t>
        </r>
      </text>
    </comment>
  </commentList>
</comments>
</file>

<file path=xl/sharedStrings.xml><?xml version="1.0" encoding="utf-8"?>
<sst xmlns="http://schemas.openxmlformats.org/spreadsheetml/2006/main" count="26" uniqueCount="20">
  <si>
    <t>ai</t>
  </si>
  <si>
    <t>bi1</t>
  </si>
  <si>
    <t>bi2</t>
  </si>
  <si>
    <t>bi3</t>
  </si>
  <si>
    <t>Cat B</t>
  </si>
  <si>
    <t>Cat C</t>
  </si>
  <si>
    <t>Car D</t>
  </si>
  <si>
    <t>Item</t>
  </si>
  <si>
    <t>Item:</t>
  </si>
  <si>
    <t>a</t>
  </si>
  <si>
    <t>b1</t>
  </si>
  <si>
    <t>Curva Característica do Item: Modelo de Samejima</t>
  </si>
  <si>
    <t>Categorias:</t>
  </si>
  <si>
    <t>bi4</t>
  </si>
  <si>
    <t>bi5</t>
  </si>
  <si>
    <t>P(X≥1|Theta)</t>
  </si>
  <si>
    <t>P(X≥2|Theta)</t>
  </si>
  <si>
    <t>P(X≥3|Theta)</t>
  </si>
  <si>
    <t>P(X≥4|Theta)</t>
  </si>
  <si>
    <t>P(X=1|Theta)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</si>
</sst>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7" xfId="0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  <xf numFmtId="0" fontId="0" fillId="2" borderId="8" xfId="0" applyFill="1" applyBorder="1"/>
    <xf numFmtId="0" fontId="2" fillId="3" borderId="9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6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Probabilidades!$C$6</c:f>
              <c:strCache>
                <c:ptCount val="1"/>
                <c:pt idx="0">
                  <c:v>P(X≥2|Theta)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Probabilidades!$C$7:$C$87</c:f>
              <c:numCache>
                <c:formatCode>0.0000</c:formatCode>
                <c:ptCount val="81"/>
                <c:pt idx="0">
                  <c:v>3.3535013046647811E-4</c:v>
                </c:pt>
                <c:pt idx="1">
                  <c:v>4.3055708132461531E-4</c:v>
                </c:pt>
                <c:pt idx="2">
                  <c:v>5.5277863692359955E-4</c:v>
                </c:pt>
                <c:pt idx="3">
                  <c:v>7.0967039910058941E-4</c:v>
                </c:pt>
                <c:pt idx="4">
                  <c:v>9.1105119440064539E-4</c:v>
                </c:pt>
                <c:pt idx="5">
                  <c:v>1.1695102650555169E-3</c:v>
                </c:pt>
                <c:pt idx="6">
                  <c:v>1.501182256736993E-3</c:v>
                </c:pt>
                <c:pt idx="7">
                  <c:v>1.9267346633274789E-3</c:v>
                </c:pt>
                <c:pt idx="8">
                  <c:v>2.4726231566347787E-3</c:v>
                </c:pt>
                <c:pt idx="9">
                  <c:v>3.1726828424851979E-3</c:v>
                </c:pt>
                <c:pt idx="10">
                  <c:v>4.0701377158961346E-3</c:v>
                </c:pt>
                <c:pt idx="11">
                  <c:v>5.2201256935584155E-3</c:v>
                </c:pt>
                <c:pt idx="12">
                  <c:v>6.6928509242848737E-3</c:v>
                </c:pt>
                <c:pt idx="13">
                  <c:v>8.5774854137120084E-3</c:v>
                </c:pt>
                <c:pt idx="14">
                  <c:v>1.0986942630593218E-2</c:v>
                </c:pt>
                <c:pt idx="15">
                  <c:v>1.4063627043245522E-2</c:v>
                </c:pt>
                <c:pt idx="16">
                  <c:v>1.7986209962091621E-2</c:v>
                </c:pt>
                <c:pt idx="17">
                  <c:v>2.2977369910025705E-2</c:v>
                </c:pt>
                <c:pt idx="18">
                  <c:v>2.931223075135643E-2</c:v>
                </c:pt>
                <c:pt idx="19">
                  <c:v>3.7326887344129617E-2</c:v>
                </c:pt>
                <c:pt idx="20">
                  <c:v>4.7425873177566982E-2</c:v>
                </c:pt>
                <c:pt idx="21">
                  <c:v>6.0086650174007897E-2</c:v>
                </c:pt>
                <c:pt idx="22">
                  <c:v>7.5858180021243893E-2</c:v>
                </c:pt>
                <c:pt idx="23">
                  <c:v>9.5349464899109962E-2</c:v>
                </c:pt>
                <c:pt idx="24">
                  <c:v>0.11920292202211813</c:v>
                </c:pt>
                <c:pt idx="25">
                  <c:v>0.1480471980316902</c:v>
                </c:pt>
                <c:pt idx="26">
                  <c:v>0.18242552380635721</c:v>
                </c:pt>
                <c:pt idx="27">
                  <c:v>0.2227001388253099</c:v>
                </c:pt>
                <c:pt idx="28">
                  <c:v>0.26894142136999633</c:v>
                </c:pt>
                <c:pt idx="29">
                  <c:v>0.32082130082460841</c:v>
                </c:pt>
                <c:pt idx="30">
                  <c:v>0.37754066879814696</c:v>
                </c:pt>
                <c:pt idx="31">
                  <c:v>0.43782349911420354</c:v>
                </c:pt>
                <c:pt idx="32">
                  <c:v>0.50000000000000155</c:v>
                </c:pt>
                <c:pt idx="33">
                  <c:v>0.56217650088579962</c:v>
                </c:pt>
                <c:pt idx="34">
                  <c:v>0.62245933120185604</c:v>
                </c:pt>
                <c:pt idx="35">
                  <c:v>0.67917869917539442</c:v>
                </c:pt>
                <c:pt idx="36">
                  <c:v>0.73105857863000601</c:v>
                </c:pt>
                <c:pt idx="37">
                  <c:v>0.77729986117469219</c:v>
                </c:pt>
                <c:pt idx="38">
                  <c:v>0.81757447619364454</c:v>
                </c:pt>
                <c:pt idx="39">
                  <c:v>0.85195280196831125</c:v>
                </c:pt>
                <c:pt idx="40">
                  <c:v>0.88079707797788309</c:v>
                </c:pt>
                <c:pt idx="41">
                  <c:v>0.90465053510089111</c:v>
                </c:pt>
                <c:pt idx="42">
                  <c:v>0.92414181997875688</c:v>
                </c:pt>
                <c:pt idx="43">
                  <c:v>0.93991334982599273</c:v>
                </c:pt>
                <c:pt idx="44">
                  <c:v>0.95257412682243348</c:v>
                </c:pt>
                <c:pt idx="45">
                  <c:v>0.96267311265587086</c:v>
                </c:pt>
                <c:pt idx="46">
                  <c:v>0.97068776924864375</c:v>
                </c:pt>
                <c:pt idx="47">
                  <c:v>0.97702263008997448</c:v>
                </c:pt>
                <c:pt idx="48">
                  <c:v>0.98201379003790856</c:v>
                </c:pt>
                <c:pt idx="49">
                  <c:v>0.98593637295675463</c:v>
                </c:pt>
                <c:pt idx="50">
                  <c:v>0.98901305736940681</c:v>
                </c:pt>
                <c:pt idx="51">
                  <c:v>0.99142251458628805</c:v>
                </c:pt>
                <c:pt idx="52">
                  <c:v>0.99330714907571527</c:v>
                </c:pt>
                <c:pt idx="53">
                  <c:v>0.99477987430644166</c:v>
                </c:pt>
                <c:pt idx="54">
                  <c:v>0.99592986228410396</c:v>
                </c:pt>
                <c:pt idx="55">
                  <c:v>0.99682731715751483</c:v>
                </c:pt>
                <c:pt idx="56">
                  <c:v>0.99752737684336534</c:v>
                </c:pt>
                <c:pt idx="57">
                  <c:v>0.99807326533667251</c:v>
                </c:pt>
                <c:pt idx="58">
                  <c:v>0.99849881774326299</c:v>
                </c:pt>
                <c:pt idx="59">
                  <c:v>0.99883048973494448</c:v>
                </c:pt>
                <c:pt idx="60">
                  <c:v>0.9990889488055994</c:v>
                </c:pt>
                <c:pt idx="61">
                  <c:v>0.99929032960089947</c:v>
                </c:pt>
                <c:pt idx="62">
                  <c:v>0.9994472213630764</c:v>
                </c:pt>
                <c:pt idx="63">
                  <c:v>0.99956944291867544</c:v>
                </c:pt>
                <c:pt idx="64">
                  <c:v>0.99966464986953363</c:v>
                </c:pt>
                <c:pt idx="65">
                  <c:v>0.99973880968090434</c:v>
                </c:pt>
                <c:pt idx="66">
                  <c:v>0.9997965730219448</c:v>
                </c:pt>
                <c:pt idx="67">
                  <c:v>0.9998415637808975</c:v>
                </c:pt>
                <c:pt idx="68">
                  <c:v>0.99987660542401369</c:v>
                </c:pt>
                <c:pt idx="69">
                  <c:v>0.99990389758450049</c:v>
                </c:pt>
                <c:pt idx="70">
                  <c:v>0.99992515377248947</c:v>
                </c:pt>
                <c:pt idx="71">
                  <c:v>0.99994170873433885</c:v>
                </c:pt>
                <c:pt idx="72">
                  <c:v>0.99995460213129761</c:v>
                </c:pt>
                <c:pt idx="73">
                  <c:v>0.9999646437492582</c:v>
                </c:pt>
                <c:pt idx="74">
                  <c:v>0.99997246430888531</c:v>
                </c:pt>
                <c:pt idx="75">
                  <c:v>0.99997855505157918</c:v>
                </c:pt>
                <c:pt idx="76">
                  <c:v>0.99998329857815205</c:v>
                </c:pt>
                <c:pt idx="77">
                  <c:v>0.99998699287153348</c:v>
                </c:pt>
                <c:pt idx="78">
                  <c:v>0.99998987000901918</c:v>
                </c:pt>
                <c:pt idx="79">
                  <c:v>0.99999211073741379</c:v>
                </c:pt>
                <c:pt idx="80">
                  <c:v>0.99999385582539779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Probabilidades!$D$6</c:f>
              <c:strCache>
                <c:ptCount val="1"/>
                <c:pt idx="0">
                  <c:v>P(X≥3|Theta)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Probabilidades!$D$7:$D$88</c:f>
              <c:numCache>
                <c:formatCode>0.0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Probabilidades!$E$6</c:f>
              <c:strCache>
                <c:ptCount val="1"/>
                <c:pt idx="0">
                  <c:v>P(X≥4|Theta)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Probabilidades!$E$7:$E$87</c:f>
              <c:numCache>
                <c:formatCode>0.0000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</c:ser>
        <c:axId val="76377088"/>
        <c:axId val="76391936"/>
      </c:scatterChart>
      <c:valAx>
        <c:axId val="76377088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Theta</a:t>
                </a:r>
              </a:p>
            </c:rich>
          </c:tx>
        </c:title>
        <c:numFmt formatCode="General" sourceLinked="1"/>
        <c:majorTickMark val="none"/>
        <c:tickLblPos val="nextTo"/>
        <c:crossAx val="76391936"/>
        <c:crosses val="autoZero"/>
        <c:crossBetween val="midCat"/>
        <c:majorUnit val="1"/>
      </c:valAx>
      <c:valAx>
        <c:axId val="76391936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P(X=m|Theta)</a:t>
                </a:r>
              </a:p>
            </c:rich>
          </c:tx>
        </c:title>
        <c:numFmt formatCode="0.0" sourceLinked="0"/>
        <c:majorTickMark val="none"/>
        <c:tickLblPos val="nextTo"/>
        <c:crossAx val="76377088"/>
        <c:crosses val="autoZero"/>
        <c:crossBetween val="midCat"/>
        <c:majorUnit val="0.1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scatterChart>
        <c:scatterStyle val="smoothMarker"/>
        <c:ser>
          <c:idx val="3"/>
          <c:order val="0"/>
          <c:tx>
            <c:strRef>
              <c:f>Probabilidades!$G$6</c:f>
              <c:strCache>
                <c:ptCount val="1"/>
                <c:pt idx="0">
                  <c:v>P(X=1|Theta)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Probabilidades!$G$7:$G$87</c:f>
              <c:numCache>
                <c:formatCode>0.0000</c:formatCode>
                <c:ptCount val="81"/>
                <c:pt idx="0">
                  <c:v>0.99966464986953352</c:v>
                </c:pt>
                <c:pt idx="1">
                  <c:v>0.99956944291867533</c:v>
                </c:pt>
                <c:pt idx="2">
                  <c:v>0.9994472213630764</c:v>
                </c:pt>
                <c:pt idx="3">
                  <c:v>0.99929032960089936</c:v>
                </c:pt>
                <c:pt idx="4">
                  <c:v>0.9990889488055994</c:v>
                </c:pt>
                <c:pt idx="5">
                  <c:v>0.99883048973494448</c:v>
                </c:pt>
                <c:pt idx="6">
                  <c:v>0.99849881774326299</c:v>
                </c:pt>
                <c:pt idx="7">
                  <c:v>0.99807326533667251</c:v>
                </c:pt>
                <c:pt idx="8">
                  <c:v>0.99752737684336523</c:v>
                </c:pt>
                <c:pt idx="9">
                  <c:v>0.99682731715751483</c:v>
                </c:pt>
                <c:pt idx="10">
                  <c:v>0.99592986228410385</c:v>
                </c:pt>
                <c:pt idx="11">
                  <c:v>0.99477987430644155</c:v>
                </c:pt>
                <c:pt idx="12">
                  <c:v>0.99330714907571516</c:v>
                </c:pt>
                <c:pt idx="13">
                  <c:v>0.99142251458628794</c:v>
                </c:pt>
                <c:pt idx="14">
                  <c:v>0.98901305736940681</c:v>
                </c:pt>
                <c:pt idx="15">
                  <c:v>0.98593637295675451</c:v>
                </c:pt>
                <c:pt idx="16">
                  <c:v>0.98201379003790834</c:v>
                </c:pt>
                <c:pt idx="17">
                  <c:v>0.97702263008997425</c:v>
                </c:pt>
                <c:pt idx="18">
                  <c:v>0.97068776924864353</c:v>
                </c:pt>
                <c:pt idx="19">
                  <c:v>0.96267311265587041</c:v>
                </c:pt>
                <c:pt idx="20">
                  <c:v>0.95257412682243303</c:v>
                </c:pt>
                <c:pt idx="21">
                  <c:v>0.93991334982599206</c:v>
                </c:pt>
                <c:pt idx="22">
                  <c:v>0.92414181997875611</c:v>
                </c:pt>
                <c:pt idx="23">
                  <c:v>0.90465053510089</c:v>
                </c:pt>
                <c:pt idx="24">
                  <c:v>0.88079707797788187</c:v>
                </c:pt>
                <c:pt idx="25">
                  <c:v>0.8519528019683098</c:v>
                </c:pt>
                <c:pt idx="26">
                  <c:v>0.81757447619364276</c:v>
                </c:pt>
                <c:pt idx="27">
                  <c:v>0.77729986117469008</c:v>
                </c:pt>
                <c:pt idx="28">
                  <c:v>0.73105857863000367</c:v>
                </c:pt>
                <c:pt idx="29">
                  <c:v>0.67917869917539164</c:v>
                </c:pt>
                <c:pt idx="30">
                  <c:v>0.62245933120185304</c:v>
                </c:pt>
                <c:pt idx="31">
                  <c:v>0.5621765008857964</c:v>
                </c:pt>
                <c:pt idx="32">
                  <c:v>0.49999999999999845</c:v>
                </c:pt>
                <c:pt idx="33">
                  <c:v>0.43782349911420038</c:v>
                </c:pt>
                <c:pt idx="34">
                  <c:v>0.37754066879814396</c:v>
                </c:pt>
                <c:pt idx="35">
                  <c:v>0.32082130082460558</c:v>
                </c:pt>
                <c:pt idx="36">
                  <c:v>0.26894142136999399</c:v>
                </c:pt>
                <c:pt idx="37">
                  <c:v>0.22270013882530781</c:v>
                </c:pt>
                <c:pt idx="38">
                  <c:v>0.18242552380635546</c:v>
                </c:pt>
                <c:pt idx="39">
                  <c:v>0.14804719803168875</c:v>
                </c:pt>
                <c:pt idx="40">
                  <c:v>0.11920292202211691</c:v>
                </c:pt>
                <c:pt idx="41">
                  <c:v>9.5349464899108893E-2</c:v>
                </c:pt>
                <c:pt idx="42">
                  <c:v>7.5858180021243116E-2</c:v>
                </c:pt>
                <c:pt idx="43">
                  <c:v>6.0086650174007272E-2</c:v>
                </c:pt>
                <c:pt idx="44">
                  <c:v>4.7425873177566524E-2</c:v>
                </c:pt>
                <c:pt idx="45">
                  <c:v>3.7326887344129145E-2</c:v>
                </c:pt>
                <c:pt idx="46">
                  <c:v>2.931223075135625E-2</c:v>
                </c:pt>
                <c:pt idx="47">
                  <c:v>2.2977369910025525E-2</c:v>
                </c:pt>
                <c:pt idx="48">
                  <c:v>1.7986209962091437E-2</c:v>
                </c:pt>
                <c:pt idx="49">
                  <c:v>1.4063627043245375E-2</c:v>
                </c:pt>
                <c:pt idx="50">
                  <c:v>1.0986942630593188E-2</c:v>
                </c:pt>
                <c:pt idx="51">
                  <c:v>8.5774854137119494E-3</c:v>
                </c:pt>
                <c:pt idx="52">
                  <c:v>6.6928509242847323E-3</c:v>
                </c:pt>
                <c:pt idx="53">
                  <c:v>5.2201256935583418E-3</c:v>
                </c:pt>
                <c:pt idx="54">
                  <c:v>4.0701377158960383E-3</c:v>
                </c:pt>
                <c:pt idx="55">
                  <c:v>3.172682842485175E-3</c:v>
                </c:pt>
                <c:pt idx="56">
                  <c:v>2.4726231566346568E-3</c:v>
                </c:pt>
                <c:pt idx="57">
                  <c:v>1.9267346633274895E-3</c:v>
                </c:pt>
                <c:pt idx="58">
                  <c:v>1.5011822567370103E-3</c:v>
                </c:pt>
                <c:pt idx="59">
                  <c:v>1.1695102650555178E-3</c:v>
                </c:pt>
                <c:pt idx="60">
                  <c:v>9.1105119440060278E-4</c:v>
                </c:pt>
                <c:pt idx="61">
                  <c:v>7.0967039910052598E-4</c:v>
                </c:pt>
                <c:pt idx="62">
                  <c:v>5.5277863692360096E-4</c:v>
                </c:pt>
                <c:pt idx="63">
                  <c:v>4.3055708132455628E-4</c:v>
                </c:pt>
                <c:pt idx="64">
                  <c:v>3.3535013046637197E-4</c:v>
                </c:pt>
                <c:pt idx="65">
                  <c:v>2.6119031909566104E-4</c:v>
                </c:pt>
                <c:pt idx="66">
                  <c:v>2.0342697805519894E-4</c:v>
                </c:pt>
                <c:pt idx="67">
                  <c:v>1.5843621910249794E-4</c:v>
                </c:pt>
                <c:pt idx="68">
                  <c:v>1.2339457598631309E-4</c:v>
                </c:pt>
                <c:pt idx="69">
                  <c:v>9.6102415499510485E-5</c:v>
                </c:pt>
                <c:pt idx="70">
                  <c:v>7.4846227510527719E-5</c:v>
                </c:pt>
                <c:pt idx="71">
                  <c:v>5.829126566114784E-5</c:v>
                </c:pt>
                <c:pt idx="72">
                  <c:v>4.5397868702390376E-5</c:v>
                </c:pt>
                <c:pt idx="73">
                  <c:v>3.5356250741802597E-5</c:v>
                </c:pt>
                <c:pt idx="74">
                  <c:v>2.7535691114688454E-5</c:v>
                </c:pt>
                <c:pt idx="75">
                  <c:v>2.1444948420823451E-5</c:v>
                </c:pt>
                <c:pt idx="76">
                  <c:v>1.6701421847953313E-5</c:v>
                </c:pt>
                <c:pt idx="77">
                  <c:v>1.300712846652452E-5</c:v>
                </c:pt>
                <c:pt idx="78">
                  <c:v>1.0129990980822789E-5</c:v>
                </c:pt>
                <c:pt idx="79">
                  <c:v>7.8892625862136967E-6</c:v>
                </c:pt>
                <c:pt idx="80">
                  <c:v>6.1441746022072863E-6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Probabilidades!$H$6</c:f>
              <c:strCache>
                <c:ptCount val="1"/>
                <c:pt idx="0">
                  <c:v>P(X=2|Theta)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Probabilidades!$H$6:$H$87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3.3535013046647811E-4</c:v>
                </c:pt>
                <c:pt idx="2">
                  <c:v>4.3055708132461531E-4</c:v>
                </c:pt>
                <c:pt idx="3">
                  <c:v>5.5277863692359955E-4</c:v>
                </c:pt>
                <c:pt idx="4">
                  <c:v>7.0967039910058941E-4</c:v>
                </c:pt>
                <c:pt idx="5">
                  <c:v>9.1105119440064539E-4</c:v>
                </c:pt>
                <c:pt idx="6">
                  <c:v>1.1695102650555169E-3</c:v>
                </c:pt>
                <c:pt idx="7">
                  <c:v>1.501182256736993E-3</c:v>
                </c:pt>
                <c:pt idx="8">
                  <c:v>1.9267346633274789E-3</c:v>
                </c:pt>
                <c:pt idx="9">
                  <c:v>2.4726231566347787E-3</c:v>
                </c:pt>
                <c:pt idx="10">
                  <c:v>3.1726828424851979E-3</c:v>
                </c:pt>
                <c:pt idx="11">
                  <c:v>4.0701377158961346E-3</c:v>
                </c:pt>
                <c:pt idx="12">
                  <c:v>5.2201256935584155E-3</c:v>
                </c:pt>
                <c:pt idx="13">
                  <c:v>6.6928509242848737E-3</c:v>
                </c:pt>
                <c:pt idx="14">
                  <c:v>8.5774854137120084E-3</c:v>
                </c:pt>
                <c:pt idx="15">
                  <c:v>1.0986942630593218E-2</c:v>
                </c:pt>
                <c:pt idx="16">
                  <c:v>1.4063627043245522E-2</c:v>
                </c:pt>
                <c:pt idx="17">
                  <c:v>1.7986209962091621E-2</c:v>
                </c:pt>
                <c:pt idx="18">
                  <c:v>2.2977369910025705E-2</c:v>
                </c:pt>
                <c:pt idx="19">
                  <c:v>2.931223075135643E-2</c:v>
                </c:pt>
                <c:pt idx="20">
                  <c:v>3.7326887344129617E-2</c:v>
                </c:pt>
                <c:pt idx="21">
                  <c:v>4.7425873177566982E-2</c:v>
                </c:pt>
                <c:pt idx="22">
                  <c:v>6.0086650174007897E-2</c:v>
                </c:pt>
                <c:pt idx="23">
                  <c:v>7.5858180021243893E-2</c:v>
                </c:pt>
                <c:pt idx="24">
                  <c:v>9.5349464899109962E-2</c:v>
                </c:pt>
                <c:pt idx="25">
                  <c:v>0.11920292202211813</c:v>
                </c:pt>
                <c:pt idx="26">
                  <c:v>0.1480471980316902</c:v>
                </c:pt>
                <c:pt idx="27">
                  <c:v>0.18242552380635721</c:v>
                </c:pt>
                <c:pt idx="28">
                  <c:v>0.2227001388253099</c:v>
                </c:pt>
                <c:pt idx="29">
                  <c:v>0.26894142136999633</c:v>
                </c:pt>
                <c:pt idx="30">
                  <c:v>0.32082130082460841</c:v>
                </c:pt>
                <c:pt idx="31">
                  <c:v>0.37754066879814696</c:v>
                </c:pt>
                <c:pt idx="32">
                  <c:v>0.43782349911420354</c:v>
                </c:pt>
                <c:pt idx="33">
                  <c:v>0.50000000000000155</c:v>
                </c:pt>
                <c:pt idx="34">
                  <c:v>0.56217650088579962</c:v>
                </c:pt>
                <c:pt idx="35">
                  <c:v>0.62245933120185604</c:v>
                </c:pt>
                <c:pt idx="36">
                  <c:v>0.67917869917539442</c:v>
                </c:pt>
                <c:pt idx="37">
                  <c:v>0.73105857863000601</c:v>
                </c:pt>
                <c:pt idx="38">
                  <c:v>0.77729986117469219</c:v>
                </c:pt>
                <c:pt idx="39">
                  <c:v>0.81757447619364454</c:v>
                </c:pt>
                <c:pt idx="40">
                  <c:v>0.85195280196831125</c:v>
                </c:pt>
                <c:pt idx="41">
                  <c:v>0.88079707797788309</c:v>
                </c:pt>
                <c:pt idx="42">
                  <c:v>0.90465053510089111</c:v>
                </c:pt>
                <c:pt idx="43">
                  <c:v>0.92414181997875688</c:v>
                </c:pt>
                <c:pt idx="44">
                  <c:v>0.93991334982599273</c:v>
                </c:pt>
                <c:pt idx="45">
                  <c:v>0.95257412682243348</c:v>
                </c:pt>
                <c:pt idx="46">
                  <c:v>0.96267311265587086</c:v>
                </c:pt>
                <c:pt idx="47">
                  <c:v>0.97068776924864375</c:v>
                </c:pt>
                <c:pt idx="48">
                  <c:v>0.97702263008997448</c:v>
                </c:pt>
                <c:pt idx="49">
                  <c:v>0.98201379003790856</c:v>
                </c:pt>
                <c:pt idx="50">
                  <c:v>0.98593637295675463</c:v>
                </c:pt>
                <c:pt idx="51">
                  <c:v>0.98901305736940681</c:v>
                </c:pt>
                <c:pt idx="52">
                  <c:v>0.99142251458628805</c:v>
                </c:pt>
                <c:pt idx="53">
                  <c:v>0.99330714907571527</c:v>
                </c:pt>
                <c:pt idx="54">
                  <c:v>0.99477987430644166</c:v>
                </c:pt>
                <c:pt idx="55">
                  <c:v>0.99592986228410396</c:v>
                </c:pt>
                <c:pt idx="56">
                  <c:v>0.99682731715751483</c:v>
                </c:pt>
                <c:pt idx="57">
                  <c:v>0.99752737684336534</c:v>
                </c:pt>
                <c:pt idx="58">
                  <c:v>0.99807326533667251</c:v>
                </c:pt>
                <c:pt idx="59">
                  <c:v>0.99849881774326299</c:v>
                </c:pt>
                <c:pt idx="60">
                  <c:v>0.99883048973494448</c:v>
                </c:pt>
                <c:pt idx="61">
                  <c:v>0.9990889488055994</c:v>
                </c:pt>
                <c:pt idx="62">
                  <c:v>0.99929032960089947</c:v>
                </c:pt>
                <c:pt idx="63">
                  <c:v>0.9994472213630764</c:v>
                </c:pt>
                <c:pt idx="64">
                  <c:v>0.99956944291867544</c:v>
                </c:pt>
                <c:pt idx="65">
                  <c:v>0.99966464986953363</c:v>
                </c:pt>
                <c:pt idx="66">
                  <c:v>0.99973880968090434</c:v>
                </c:pt>
                <c:pt idx="67">
                  <c:v>0.9997965730219448</c:v>
                </c:pt>
                <c:pt idx="68">
                  <c:v>0.9998415637808975</c:v>
                </c:pt>
                <c:pt idx="69">
                  <c:v>0.99987660542401369</c:v>
                </c:pt>
                <c:pt idx="70">
                  <c:v>0.99990389758450049</c:v>
                </c:pt>
                <c:pt idx="71">
                  <c:v>0.99992515377248947</c:v>
                </c:pt>
                <c:pt idx="72">
                  <c:v>0.99994170873433885</c:v>
                </c:pt>
                <c:pt idx="73">
                  <c:v>0.99995460213129761</c:v>
                </c:pt>
                <c:pt idx="74">
                  <c:v>0.9999646437492582</c:v>
                </c:pt>
                <c:pt idx="75">
                  <c:v>0.99997246430888531</c:v>
                </c:pt>
                <c:pt idx="76">
                  <c:v>0.99997855505157918</c:v>
                </c:pt>
                <c:pt idx="77">
                  <c:v>0.99998329857815205</c:v>
                </c:pt>
                <c:pt idx="78">
                  <c:v>0.99998699287153348</c:v>
                </c:pt>
                <c:pt idx="79">
                  <c:v>0.99998987000901918</c:v>
                </c:pt>
                <c:pt idx="80">
                  <c:v>0.99999211073741379</c:v>
                </c:pt>
                <c:pt idx="81">
                  <c:v>0.99999385582539779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Probabilidades!$I$6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Probabilidades!$I$6:$I$87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Probabilidades!$J$6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Probabilidades!$J$6:$J$87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1"/>
        </c:ser>
        <c:axId val="76507776"/>
        <c:axId val="76514048"/>
      </c:scatterChart>
      <c:valAx>
        <c:axId val="76507776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Theta</a:t>
                </a:r>
              </a:p>
            </c:rich>
          </c:tx>
        </c:title>
        <c:numFmt formatCode="General" sourceLinked="1"/>
        <c:majorTickMark val="none"/>
        <c:tickLblPos val="nextTo"/>
        <c:crossAx val="76514048"/>
        <c:crosses val="autoZero"/>
        <c:crossBetween val="midCat"/>
        <c:majorUnit val="1"/>
      </c:valAx>
      <c:valAx>
        <c:axId val="76514048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P(X=m|Theta)</a:t>
                </a:r>
              </a:p>
            </c:rich>
          </c:tx>
        </c:title>
        <c:numFmt formatCode="0.0" sourceLinked="0"/>
        <c:majorTickMark val="none"/>
        <c:tickLblPos val="nextTo"/>
        <c:crossAx val="76507776"/>
        <c:crosses val="autoZero"/>
        <c:crossBetween val="midCat"/>
        <c:majorUnit val="0.1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scatterChart>
        <c:scatterStyle val="smoothMarker"/>
        <c:ser>
          <c:idx val="3"/>
          <c:order val="0"/>
          <c:tx>
            <c:strRef>
              <c:f>Probabilidades!$G$6</c:f>
              <c:strCache>
                <c:ptCount val="1"/>
                <c:pt idx="0">
                  <c:v>P(X=1|Theta)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Probabilidades!$G$7:$G$87</c:f>
              <c:numCache>
                <c:formatCode>0.0000</c:formatCode>
                <c:ptCount val="81"/>
                <c:pt idx="0">
                  <c:v>0.99966464986953352</c:v>
                </c:pt>
                <c:pt idx="1">
                  <c:v>0.99956944291867533</c:v>
                </c:pt>
                <c:pt idx="2">
                  <c:v>0.9994472213630764</c:v>
                </c:pt>
                <c:pt idx="3">
                  <c:v>0.99929032960089936</c:v>
                </c:pt>
                <c:pt idx="4">
                  <c:v>0.9990889488055994</c:v>
                </c:pt>
                <c:pt idx="5">
                  <c:v>0.99883048973494448</c:v>
                </c:pt>
                <c:pt idx="6">
                  <c:v>0.99849881774326299</c:v>
                </c:pt>
                <c:pt idx="7">
                  <c:v>0.99807326533667251</c:v>
                </c:pt>
                <c:pt idx="8">
                  <c:v>0.99752737684336523</c:v>
                </c:pt>
                <c:pt idx="9">
                  <c:v>0.99682731715751483</c:v>
                </c:pt>
                <c:pt idx="10">
                  <c:v>0.99592986228410385</c:v>
                </c:pt>
                <c:pt idx="11">
                  <c:v>0.99477987430644155</c:v>
                </c:pt>
                <c:pt idx="12">
                  <c:v>0.99330714907571516</c:v>
                </c:pt>
                <c:pt idx="13">
                  <c:v>0.99142251458628794</c:v>
                </c:pt>
                <c:pt idx="14">
                  <c:v>0.98901305736940681</c:v>
                </c:pt>
                <c:pt idx="15">
                  <c:v>0.98593637295675451</c:v>
                </c:pt>
                <c:pt idx="16">
                  <c:v>0.98201379003790834</c:v>
                </c:pt>
                <c:pt idx="17">
                  <c:v>0.97702263008997425</c:v>
                </c:pt>
                <c:pt idx="18">
                  <c:v>0.97068776924864353</c:v>
                </c:pt>
                <c:pt idx="19">
                  <c:v>0.96267311265587041</c:v>
                </c:pt>
                <c:pt idx="20">
                  <c:v>0.95257412682243303</c:v>
                </c:pt>
                <c:pt idx="21">
                  <c:v>0.93991334982599206</c:v>
                </c:pt>
                <c:pt idx="22">
                  <c:v>0.92414181997875611</c:v>
                </c:pt>
                <c:pt idx="23">
                  <c:v>0.90465053510089</c:v>
                </c:pt>
                <c:pt idx="24">
                  <c:v>0.88079707797788187</c:v>
                </c:pt>
                <c:pt idx="25">
                  <c:v>0.8519528019683098</c:v>
                </c:pt>
                <c:pt idx="26">
                  <c:v>0.81757447619364276</c:v>
                </c:pt>
                <c:pt idx="27">
                  <c:v>0.77729986117469008</c:v>
                </c:pt>
                <c:pt idx="28">
                  <c:v>0.73105857863000367</c:v>
                </c:pt>
                <c:pt idx="29">
                  <c:v>0.67917869917539164</c:v>
                </c:pt>
                <c:pt idx="30">
                  <c:v>0.62245933120185304</c:v>
                </c:pt>
                <c:pt idx="31">
                  <c:v>0.5621765008857964</c:v>
                </c:pt>
                <c:pt idx="32">
                  <c:v>0.49999999999999845</c:v>
                </c:pt>
                <c:pt idx="33">
                  <c:v>0.43782349911420038</c:v>
                </c:pt>
                <c:pt idx="34">
                  <c:v>0.37754066879814396</c:v>
                </c:pt>
                <c:pt idx="35">
                  <c:v>0.32082130082460558</c:v>
                </c:pt>
                <c:pt idx="36">
                  <c:v>0.26894142136999399</c:v>
                </c:pt>
                <c:pt idx="37">
                  <c:v>0.22270013882530781</c:v>
                </c:pt>
                <c:pt idx="38">
                  <c:v>0.18242552380635546</c:v>
                </c:pt>
                <c:pt idx="39">
                  <c:v>0.14804719803168875</c:v>
                </c:pt>
                <c:pt idx="40">
                  <c:v>0.11920292202211691</c:v>
                </c:pt>
                <c:pt idx="41">
                  <c:v>9.5349464899108893E-2</c:v>
                </c:pt>
                <c:pt idx="42">
                  <c:v>7.5858180021243116E-2</c:v>
                </c:pt>
                <c:pt idx="43">
                  <c:v>6.0086650174007272E-2</c:v>
                </c:pt>
                <c:pt idx="44">
                  <c:v>4.7425873177566524E-2</c:v>
                </c:pt>
                <c:pt idx="45">
                  <c:v>3.7326887344129145E-2</c:v>
                </c:pt>
                <c:pt idx="46">
                  <c:v>2.931223075135625E-2</c:v>
                </c:pt>
                <c:pt idx="47">
                  <c:v>2.2977369910025525E-2</c:v>
                </c:pt>
                <c:pt idx="48">
                  <c:v>1.7986209962091437E-2</c:v>
                </c:pt>
                <c:pt idx="49">
                  <c:v>1.4063627043245375E-2</c:v>
                </c:pt>
                <c:pt idx="50">
                  <c:v>1.0986942630593188E-2</c:v>
                </c:pt>
                <c:pt idx="51">
                  <c:v>8.5774854137119494E-3</c:v>
                </c:pt>
                <c:pt idx="52">
                  <c:v>6.6928509242847323E-3</c:v>
                </c:pt>
                <c:pt idx="53">
                  <c:v>5.2201256935583418E-3</c:v>
                </c:pt>
                <c:pt idx="54">
                  <c:v>4.0701377158960383E-3</c:v>
                </c:pt>
                <c:pt idx="55">
                  <c:v>3.172682842485175E-3</c:v>
                </c:pt>
                <c:pt idx="56">
                  <c:v>2.4726231566346568E-3</c:v>
                </c:pt>
                <c:pt idx="57">
                  <c:v>1.9267346633274895E-3</c:v>
                </c:pt>
                <c:pt idx="58">
                  <c:v>1.5011822567370103E-3</c:v>
                </c:pt>
                <c:pt idx="59">
                  <c:v>1.1695102650555178E-3</c:v>
                </c:pt>
                <c:pt idx="60">
                  <c:v>9.1105119440060278E-4</c:v>
                </c:pt>
                <c:pt idx="61">
                  <c:v>7.0967039910052598E-4</c:v>
                </c:pt>
                <c:pt idx="62">
                  <c:v>5.5277863692360096E-4</c:v>
                </c:pt>
                <c:pt idx="63">
                  <c:v>4.3055708132455628E-4</c:v>
                </c:pt>
                <c:pt idx="64">
                  <c:v>3.3535013046637197E-4</c:v>
                </c:pt>
                <c:pt idx="65">
                  <c:v>2.6119031909566104E-4</c:v>
                </c:pt>
                <c:pt idx="66">
                  <c:v>2.0342697805519894E-4</c:v>
                </c:pt>
                <c:pt idx="67">
                  <c:v>1.5843621910249794E-4</c:v>
                </c:pt>
                <c:pt idx="68">
                  <c:v>1.2339457598631309E-4</c:v>
                </c:pt>
                <c:pt idx="69">
                  <c:v>9.6102415499510485E-5</c:v>
                </c:pt>
                <c:pt idx="70">
                  <c:v>7.4846227510527719E-5</c:v>
                </c:pt>
                <c:pt idx="71">
                  <c:v>5.829126566114784E-5</c:v>
                </c:pt>
                <c:pt idx="72">
                  <c:v>4.5397868702390376E-5</c:v>
                </c:pt>
                <c:pt idx="73">
                  <c:v>3.5356250741802597E-5</c:v>
                </c:pt>
                <c:pt idx="74">
                  <c:v>2.7535691114688454E-5</c:v>
                </c:pt>
                <c:pt idx="75">
                  <c:v>2.1444948420823451E-5</c:v>
                </c:pt>
                <c:pt idx="76">
                  <c:v>1.6701421847953313E-5</c:v>
                </c:pt>
                <c:pt idx="77">
                  <c:v>1.300712846652452E-5</c:v>
                </c:pt>
                <c:pt idx="78">
                  <c:v>1.0129990980822789E-5</c:v>
                </c:pt>
                <c:pt idx="79">
                  <c:v>7.8892625862136967E-6</c:v>
                </c:pt>
                <c:pt idx="80">
                  <c:v>6.1441746022072863E-6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Probabilidades!$H$6</c:f>
              <c:strCache>
                <c:ptCount val="1"/>
                <c:pt idx="0">
                  <c:v>P(X=2|Theta)</c:v>
                </c:pt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Probabilidades!$H$6:$H$87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3.3535013046647811E-4</c:v>
                </c:pt>
                <c:pt idx="2">
                  <c:v>4.3055708132461531E-4</c:v>
                </c:pt>
                <c:pt idx="3">
                  <c:v>5.5277863692359955E-4</c:v>
                </c:pt>
                <c:pt idx="4">
                  <c:v>7.0967039910058941E-4</c:v>
                </c:pt>
                <c:pt idx="5">
                  <c:v>9.1105119440064539E-4</c:v>
                </c:pt>
                <c:pt idx="6">
                  <c:v>1.1695102650555169E-3</c:v>
                </c:pt>
                <c:pt idx="7">
                  <c:v>1.501182256736993E-3</c:v>
                </c:pt>
                <c:pt idx="8">
                  <c:v>1.9267346633274789E-3</c:v>
                </c:pt>
                <c:pt idx="9">
                  <c:v>2.4726231566347787E-3</c:v>
                </c:pt>
                <c:pt idx="10">
                  <c:v>3.1726828424851979E-3</c:v>
                </c:pt>
                <c:pt idx="11">
                  <c:v>4.0701377158961346E-3</c:v>
                </c:pt>
                <c:pt idx="12">
                  <c:v>5.2201256935584155E-3</c:v>
                </c:pt>
                <c:pt idx="13">
                  <c:v>6.6928509242848737E-3</c:v>
                </c:pt>
                <c:pt idx="14">
                  <c:v>8.5774854137120084E-3</c:v>
                </c:pt>
                <c:pt idx="15">
                  <c:v>1.0986942630593218E-2</c:v>
                </c:pt>
                <c:pt idx="16">
                  <c:v>1.4063627043245522E-2</c:v>
                </c:pt>
                <c:pt idx="17">
                  <c:v>1.7986209962091621E-2</c:v>
                </c:pt>
                <c:pt idx="18">
                  <c:v>2.2977369910025705E-2</c:v>
                </c:pt>
                <c:pt idx="19">
                  <c:v>2.931223075135643E-2</c:v>
                </c:pt>
                <c:pt idx="20">
                  <c:v>3.7326887344129617E-2</c:v>
                </c:pt>
                <c:pt idx="21">
                  <c:v>4.7425873177566982E-2</c:v>
                </c:pt>
                <c:pt idx="22">
                  <c:v>6.0086650174007897E-2</c:v>
                </c:pt>
                <c:pt idx="23">
                  <c:v>7.5858180021243893E-2</c:v>
                </c:pt>
                <c:pt idx="24">
                  <c:v>9.5349464899109962E-2</c:v>
                </c:pt>
                <c:pt idx="25">
                  <c:v>0.11920292202211813</c:v>
                </c:pt>
                <c:pt idx="26">
                  <c:v>0.1480471980316902</c:v>
                </c:pt>
                <c:pt idx="27">
                  <c:v>0.18242552380635721</c:v>
                </c:pt>
                <c:pt idx="28">
                  <c:v>0.2227001388253099</c:v>
                </c:pt>
                <c:pt idx="29">
                  <c:v>0.26894142136999633</c:v>
                </c:pt>
                <c:pt idx="30">
                  <c:v>0.32082130082460841</c:v>
                </c:pt>
                <c:pt idx="31">
                  <c:v>0.37754066879814696</c:v>
                </c:pt>
                <c:pt idx="32">
                  <c:v>0.43782349911420354</c:v>
                </c:pt>
                <c:pt idx="33">
                  <c:v>0.50000000000000155</c:v>
                </c:pt>
                <c:pt idx="34">
                  <c:v>0.56217650088579962</c:v>
                </c:pt>
                <c:pt idx="35">
                  <c:v>0.62245933120185604</c:v>
                </c:pt>
                <c:pt idx="36">
                  <c:v>0.67917869917539442</c:v>
                </c:pt>
                <c:pt idx="37">
                  <c:v>0.73105857863000601</c:v>
                </c:pt>
                <c:pt idx="38">
                  <c:v>0.77729986117469219</c:v>
                </c:pt>
                <c:pt idx="39">
                  <c:v>0.81757447619364454</c:v>
                </c:pt>
                <c:pt idx="40">
                  <c:v>0.85195280196831125</c:v>
                </c:pt>
                <c:pt idx="41">
                  <c:v>0.88079707797788309</c:v>
                </c:pt>
                <c:pt idx="42">
                  <c:v>0.90465053510089111</c:v>
                </c:pt>
                <c:pt idx="43">
                  <c:v>0.92414181997875688</c:v>
                </c:pt>
                <c:pt idx="44">
                  <c:v>0.93991334982599273</c:v>
                </c:pt>
                <c:pt idx="45">
                  <c:v>0.95257412682243348</c:v>
                </c:pt>
                <c:pt idx="46">
                  <c:v>0.96267311265587086</c:v>
                </c:pt>
                <c:pt idx="47">
                  <c:v>0.97068776924864375</c:v>
                </c:pt>
                <c:pt idx="48">
                  <c:v>0.97702263008997448</c:v>
                </c:pt>
                <c:pt idx="49">
                  <c:v>0.98201379003790856</c:v>
                </c:pt>
                <c:pt idx="50">
                  <c:v>0.98593637295675463</c:v>
                </c:pt>
                <c:pt idx="51">
                  <c:v>0.98901305736940681</c:v>
                </c:pt>
                <c:pt idx="52">
                  <c:v>0.99142251458628805</c:v>
                </c:pt>
                <c:pt idx="53">
                  <c:v>0.99330714907571527</c:v>
                </c:pt>
                <c:pt idx="54">
                  <c:v>0.99477987430644166</c:v>
                </c:pt>
                <c:pt idx="55">
                  <c:v>0.99592986228410396</c:v>
                </c:pt>
                <c:pt idx="56">
                  <c:v>0.99682731715751483</c:v>
                </c:pt>
                <c:pt idx="57">
                  <c:v>0.99752737684336534</c:v>
                </c:pt>
                <c:pt idx="58">
                  <c:v>0.99807326533667251</c:v>
                </c:pt>
                <c:pt idx="59">
                  <c:v>0.99849881774326299</c:v>
                </c:pt>
                <c:pt idx="60">
                  <c:v>0.99883048973494448</c:v>
                </c:pt>
                <c:pt idx="61">
                  <c:v>0.9990889488055994</c:v>
                </c:pt>
                <c:pt idx="62">
                  <c:v>0.99929032960089947</c:v>
                </c:pt>
                <c:pt idx="63">
                  <c:v>0.9994472213630764</c:v>
                </c:pt>
                <c:pt idx="64">
                  <c:v>0.99956944291867544</c:v>
                </c:pt>
                <c:pt idx="65">
                  <c:v>0.99966464986953363</c:v>
                </c:pt>
                <c:pt idx="66">
                  <c:v>0.99973880968090434</c:v>
                </c:pt>
                <c:pt idx="67">
                  <c:v>0.9997965730219448</c:v>
                </c:pt>
                <c:pt idx="68">
                  <c:v>0.9998415637808975</c:v>
                </c:pt>
                <c:pt idx="69">
                  <c:v>0.99987660542401369</c:v>
                </c:pt>
                <c:pt idx="70">
                  <c:v>0.99990389758450049</c:v>
                </c:pt>
                <c:pt idx="71">
                  <c:v>0.99992515377248947</c:v>
                </c:pt>
                <c:pt idx="72">
                  <c:v>0.99994170873433885</c:v>
                </c:pt>
                <c:pt idx="73">
                  <c:v>0.99995460213129761</c:v>
                </c:pt>
                <c:pt idx="74">
                  <c:v>0.9999646437492582</c:v>
                </c:pt>
                <c:pt idx="75">
                  <c:v>0.99997246430888531</c:v>
                </c:pt>
                <c:pt idx="76">
                  <c:v>0.99997855505157918</c:v>
                </c:pt>
                <c:pt idx="77">
                  <c:v>0.99998329857815205</c:v>
                </c:pt>
                <c:pt idx="78">
                  <c:v>0.99998699287153348</c:v>
                </c:pt>
                <c:pt idx="79">
                  <c:v>0.99998987000901918</c:v>
                </c:pt>
                <c:pt idx="80">
                  <c:v>0.99999211073741379</c:v>
                </c:pt>
                <c:pt idx="81">
                  <c:v>0.99999385582539779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Probabilidades!$I$6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Probabilidades!$I$6:$I$87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Probabilidades!$J$6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Probabilidades!$A$7:$A$87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Probabilidades!$J$6:$J$87</c:f>
              <c:numCache>
                <c:formatCode>0.0000</c:formatCode>
                <c:ptCount val="8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1"/>
        </c:ser>
        <c:axId val="76871936"/>
        <c:axId val="78848384"/>
      </c:scatterChart>
      <c:valAx>
        <c:axId val="76871936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Theta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8848384"/>
        <c:crosses val="autoZero"/>
        <c:crossBetween val="midCat"/>
        <c:majorUnit val="1"/>
      </c:valAx>
      <c:valAx>
        <c:axId val="78848384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P(X=m|Theta)</a:t>
                </a:r>
              </a:p>
            </c:rich>
          </c:tx>
          <c:layout/>
        </c:title>
        <c:numFmt formatCode="0.0" sourceLinked="0"/>
        <c:majorTickMark val="none"/>
        <c:tickLblPos val="nextTo"/>
        <c:crossAx val="76871936"/>
        <c:crosses val="autoZero"/>
        <c:crossBetween val="midCat"/>
        <c:majorUnit val="0.1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95250</xdr:rowOff>
    </xdr:from>
    <xdr:to>
      <xdr:col>18</xdr:col>
      <xdr:colOff>495300</xdr:colOff>
      <xdr:row>21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23</xdr:row>
      <xdr:rowOff>9525</xdr:rowOff>
    </xdr:from>
    <xdr:to>
      <xdr:col>18</xdr:col>
      <xdr:colOff>504825</xdr:colOff>
      <xdr:row>37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180974</xdr:rowOff>
    </xdr:from>
    <xdr:to>
      <xdr:col>7</xdr:col>
      <xdr:colOff>590550</xdr:colOff>
      <xdr:row>22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11"/>
  <sheetViews>
    <sheetView workbookViewId="0">
      <selection activeCell="G10" sqref="G10"/>
    </sheetView>
  </sheetViews>
  <sheetFormatPr defaultRowHeight="15"/>
  <cols>
    <col min="9" max="9" width="10.85546875" bestFit="1" customWidth="1"/>
  </cols>
  <sheetData>
    <row r="1" spans="1:9" ht="15.75" thickBot="1">
      <c r="A1" s="14" t="s">
        <v>7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13</v>
      </c>
      <c r="G1" s="15" t="s">
        <v>14</v>
      </c>
      <c r="I1" s="12" t="s">
        <v>12</v>
      </c>
    </row>
    <row r="2" spans="1:9">
      <c r="A2" s="13">
        <v>1</v>
      </c>
      <c r="B2" s="7">
        <v>2.5</v>
      </c>
      <c r="C2" s="7">
        <v>-0.8</v>
      </c>
      <c r="D2" s="7"/>
      <c r="E2" s="7"/>
      <c r="F2" s="7"/>
      <c r="G2" s="7"/>
      <c r="I2" s="7">
        <f>IF(D2="",2,IF(E2="",3,IF(F2="",4,IF(G2="",5,6))))</f>
        <v>2</v>
      </c>
    </row>
    <row r="3" spans="1:9">
      <c r="A3" s="13">
        <v>2</v>
      </c>
      <c r="B3" s="7">
        <v>2</v>
      </c>
      <c r="C3" s="7">
        <v>-0.5</v>
      </c>
      <c r="D3" s="7">
        <v>0.5</v>
      </c>
      <c r="E3" s="7"/>
      <c r="F3" s="7"/>
      <c r="G3" s="7"/>
      <c r="I3" s="7">
        <f>IF(Parametros!D3="",2,IF(Parametros!E3="",3,IF(Parametros!F3="",4,IF(Parametros!G3="",5,6))))</f>
        <v>3</v>
      </c>
    </row>
    <row r="4" spans="1:9">
      <c r="A4" s="13">
        <v>3</v>
      </c>
      <c r="B4" s="7">
        <v>1</v>
      </c>
      <c r="C4" s="7">
        <v>0</v>
      </c>
      <c r="D4" s="7">
        <v>1</v>
      </c>
      <c r="E4" s="7">
        <v>2</v>
      </c>
      <c r="F4" s="7"/>
      <c r="G4" s="7"/>
      <c r="I4" s="7">
        <f>IF(Parametros!D4="",2,IF(Parametros!E4="",3,IF(Parametros!F4="",4,IF(Parametros!G4="",5,6))))</f>
        <v>4</v>
      </c>
    </row>
    <row r="5" spans="1:9">
      <c r="A5" s="13">
        <v>4</v>
      </c>
      <c r="B5" s="7">
        <v>2.5</v>
      </c>
      <c r="C5" s="7">
        <v>-0.8</v>
      </c>
      <c r="D5" s="7">
        <v>0</v>
      </c>
      <c r="E5" s="7"/>
      <c r="F5" s="7"/>
      <c r="G5" s="7"/>
      <c r="I5" s="7">
        <f>IF(Parametros!D5="",2,IF(Parametros!E5="",3,IF(Parametros!F5="",4,IF(Parametros!G5="",5,6))))</f>
        <v>3</v>
      </c>
    </row>
    <row r="6" spans="1:9">
      <c r="A6" s="13">
        <v>5</v>
      </c>
      <c r="B6" s="7">
        <v>2</v>
      </c>
      <c r="C6" s="7">
        <v>-0.8</v>
      </c>
      <c r="D6" s="7">
        <v>0</v>
      </c>
      <c r="E6" s="7">
        <v>0.6</v>
      </c>
      <c r="F6" s="7"/>
      <c r="G6" s="7"/>
      <c r="I6" s="7">
        <f>IF(Parametros!D6="",2,IF(Parametros!E6="",3,IF(Parametros!F6="",4,IF(Parametros!G6="",5,6))))</f>
        <v>4</v>
      </c>
    </row>
    <row r="7" spans="1:9">
      <c r="A7" s="13">
        <v>6</v>
      </c>
      <c r="B7" s="7">
        <v>1</v>
      </c>
      <c r="C7" s="7">
        <v>-0.8</v>
      </c>
      <c r="D7" s="7">
        <v>0</v>
      </c>
      <c r="E7" s="7">
        <v>0.6</v>
      </c>
      <c r="F7" s="7"/>
      <c r="G7" s="7"/>
      <c r="I7" s="7">
        <f>IF(Parametros!D7="",2,IF(Parametros!E7="",3,IF(Parametros!F7="",4,IF(Parametros!G7="",5,6))))</f>
        <v>4</v>
      </c>
    </row>
    <row r="8" spans="1:9">
      <c r="A8" s="13">
        <v>7</v>
      </c>
      <c r="B8" s="7">
        <v>2.5</v>
      </c>
      <c r="C8" s="7">
        <v>-0.8</v>
      </c>
      <c r="D8" s="7">
        <v>0</v>
      </c>
      <c r="E8" s="7">
        <v>0.6</v>
      </c>
      <c r="F8" s="7"/>
      <c r="G8" s="7"/>
      <c r="I8" s="7">
        <f>IF(Parametros!D8="",2,IF(Parametros!E8="",3,IF(Parametros!F8="",4,IF(Parametros!G8="",5,6))))</f>
        <v>4</v>
      </c>
    </row>
    <row r="9" spans="1:9">
      <c r="A9" s="13">
        <v>8</v>
      </c>
      <c r="B9" s="7">
        <v>2</v>
      </c>
      <c r="C9" s="7">
        <v>-0.8</v>
      </c>
      <c r="D9" s="7">
        <v>0</v>
      </c>
      <c r="E9" s="7">
        <v>0.6</v>
      </c>
      <c r="F9" s="7"/>
      <c r="G9" s="7"/>
      <c r="I9" s="7">
        <f>IF(Parametros!D9="",2,IF(Parametros!E9="",3,IF(Parametros!F9="",4,IF(Parametros!G9="",5,6))))</f>
        <v>4</v>
      </c>
    </row>
    <row r="10" spans="1:9">
      <c r="A10" s="13">
        <v>9</v>
      </c>
      <c r="B10" s="7">
        <v>1</v>
      </c>
      <c r="C10" s="7">
        <v>-0.8</v>
      </c>
      <c r="D10" s="7">
        <v>0</v>
      </c>
      <c r="E10" s="7">
        <v>0.6</v>
      </c>
      <c r="F10" s="7"/>
      <c r="G10" s="7"/>
      <c r="I10" s="7">
        <f>IF(Parametros!D10="",2,IF(Parametros!E10="",3,IF(Parametros!F10="",4,IF(Parametros!G10="",5,6))))</f>
        <v>4</v>
      </c>
    </row>
    <row r="11" spans="1:9">
      <c r="A11" s="13">
        <v>10</v>
      </c>
      <c r="B11" s="7">
        <v>3</v>
      </c>
      <c r="C11" s="7">
        <v>-0.8</v>
      </c>
      <c r="D11" s="7">
        <v>0</v>
      </c>
      <c r="E11" s="7">
        <v>0.6</v>
      </c>
      <c r="F11" s="7"/>
      <c r="G11" s="7"/>
      <c r="I11" s="7">
        <f>IF(Parametros!D11="",2,IF(Parametros!E11="",3,IF(Parametros!F11="",4,IF(Parametros!G11="",5,6))))</f>
        <v>4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2:K87"/>
  <sheetViews>
    <sheetView workbookViewId="0">
      <selection activeCell="J7" sqref="J7"/>
    </sheetView>
  </sheetViews>
  <sheetFormatPr defaultRowHeight="15"/>
  <cols>
    <col min="2" max="2" width="9.28515625" customWidth="1"/>
    <col min="3" max="5" width="9.140625" customWidth="1"/>
    <col min="6" max="6" width="6.140625" customWidth="1"/>
    <col min="7" max="7" width="9.140625" customWidth="1"/>
  </cols>
  <sheetData>
    <row r="2" spans="1:11">
      <c r="C2" s="1" t="s">
        <v>4</v>
      </c>
      <c r="D2" s="1" t="s">
        <v>5</v>
      </c>
      <c r="E2" s="1" t="s">
        <v>6</v>
      </c>
      <c r="H2" s="16" t="s">
        <v>12</v>
      </c>
      <c r="I2">
        <f>GRAF!E2</f>
        <v>2</v>
      </c>
    </row>
    <row r="3" spans="1:11">
      <c r="B3" s="1" t="s">
        <v>0</v>
      </c>
      <c r="C3" s="1" t="s">
        <v>1</v>
      </c>
      <c r="D3" s="1" t="s">
        <v>2</v>
      </c>
      <c r="E3" s="1" t="s">
        <v>3</v>
      </c>
    </row>
    <row r="4" spans="1:11">
      <c r="A4" t="str">
        <f>CONCATENATE(GRAF!A2," ",GRAF!B2)</f>
        <v>Item: 1</v>
      </c>
      <c r="B4">
        <f>GRAF!A5</f>
        <v>2.5</v>
      </c>
      <c r="C4">
        <f>GRAF!B5</f>
        <v>-0.8</v>
      </c>
      <c r="D4" t="str">
        <f>GRAF!C5</f>
        <v/>
      </c>
      <c r="E4" t="str">
        <f>GRAF!D5</f>
        <v/>
      </c>
      <c r="H4" s="3"/>
      <c r="I4" s="3"/>
    </row>
    <row r="6" spans="1:11">
      <c r="B6" t="s">
        <v>15</v>
      </c>
      <c r="C6" t="s">
        <v>16</v>
      </c>
      <c r="D6" t="s">
        <v>17</v>
      </c>
      <c r="E6" t="s">
        <v>18</v>
      </c>
      <c r="G6" t="s">
        <v>19</v>
      </c>
      <c r="H6" t="str">
        <f>IF(I2&gt;=2,"P(X=2|Theta)","")</f>
        <v>P(X=2|Theta)</v>
      </c>
      <c r="I6" t="str">
        <f>IF(I2&gt;=3,"P(X=3|Theta)","")</f>
        <v/>
      </c>
      <c r="J6" t="str">
        <f>IF(I2&gt;=4,"P(X=4|Theta)","")</f>
        <v/>
      </c>
    </row>
    <row r="7" spans="1:11">
      <c r="A7">
        <v>-4</v>
      </c>
      <c r="B7">
        <v>1</v>
      </c>
      <c r="C7" s="2">
        <f>1/(1+EXP(-$B$4*($A7-C$4)))</f>
        <v>3.3535013046647811E-4</v>
      </c>
      <c r="D7" s="4">
        <f>IF($D$4&lt;&gt;"",1/(1+EXP(-$B$4*($A7-D$4))),0)</f>
        <v>0</v>
      </c>
      <c r="E7" s="2">
        <f>IF($E$4&lt;&gt;"",1/(1+EXP(-$B$4*($A7-E$4))),0)</f>
        <v>0</v>
      </c>
      <c r="G7" s="2">
        <f>1-H7-I7-J7</f>
        <v>0.99966464986953352</v>
      </c>
      <c r="H7" s="2">
        <f>C7-D7</f>
        <v>3.3535013046647811E-4</v>
      </c>
      <c r="I7" s="2">
        <f>D7-E7</f>
        <v>0</v>
      </c>
      <c r="J7" s="2">
        <f>E7</f>
        <v>0</v>
      </c>
      <c r="K7" s="19"/>
    </row>
    <row r="8" spans="1:11">
      <c r="A8">
        <f>A7+0.1</f>
        <v>-3.9</v>
      </c>
      <c r="B8">
        <v>1</v>
      </c>
      <c r="C8" s="2">
        <f t="shared" ref="C8:C23" si="0">1/(1+EXP(-$B$4*($A8-C$4)))</f>
        <v>4.3055708132461531E-4</v>
      </c>
      <c r="D8" s="4">
        <f t="shared" ref="D8:D71" si="1">IF($D$4&lt;&gt;"",1/(1+EXP(-$B$4*($A8-D$4))),0)</f>
        <v>0</v>
      </c>
      <c r="E8" s="2">
        <f t="shared" ref="E8:E71" si="2">IF($E$4&lt;&gt;"",1/(1+EXP(-$B$4*($A8-E$4))),0)</f>
        <v>0</v>
      </c>
      <c r="G8" s="2">
        <f>1-H8-I8-J8</f>
        <v>0.99956944291867533</v>
      </c>
      <c r="H8" s="2">
        <f t="shared" ref="H8:H71" si="3">C8-D8</f>
        <v>4.3055708132461531E-4</v>
      </c>
      <c r="I8" s="2">
        <f t="shared" ref="I8:I71" si="4">D8-E8</f>
        <v>0</v>
      </c>
      <c r="J8" s="2">
        <f t="shared" ref="J8:J71" si="5">E8</f>
        <v>0</v>
      </c>
    </row>
    <row r="9" spans="1:11">
      <c r="A9">
        <f t="shared" ref="A9:A72" si="6">A8+0.1</f>
        <v>-3.8</v>
      </c>
      <c r="B9">
        <v>1</v>
      </c>
      <c r="C9" s="2">
        <f t="shared" si="0"/>
        <v>5.5277863692359955E-4</v>
      </c>
      <c r="D9" s="4">
        <f t="shared" si="1"/>
        <v>0</v>
      </c>
      <c r="E9" s="2">
        <f t="shared" si="2"/>
        <v>0</v>
      </c>
      <c r="G9" s="2">
        <f t="shared" ref="G9:G72" si="7">1-H9-I9-J9</f>
        <v>0.9994472213630764</v>
      </c>
      <c r="H9" s="2">
        <f t="shared" si="3"/>
        <v>5.5277863692359955E-4</v>
      </c>
      <c r="I9" s="2">
        <f t="shared" si="4"/>
        <v>0</v>
      </c>
      <c r="J9" s="2">
        <f t="shared" si="5"/>
        <v>0</v>
      </c>
      <c r="K9" s="2"/>
    </row>
    <row r="10" spans="1:11">
      <c r="A10">
        <f t="shared" si="6"/>
        <v>-3.6999999999999997</v>
      </c>
      <c r="B10">
        <v>1</v>
      </c>
      <c r="C10" s="2">
        <f t="shared" si="0"/>
        <v>7.0967039910058941E-4</v>
      </c>
      <c r="D10" s="4">
        <f t="shared" si="1"/>
        <v>0</v>
      </c>
      <c r="E10" s="2">
        <f t="shared" si="2"/>
        <v>0</v>
      </c>
      <c r="G10" s="2">
        <f t="shared" si="7"/>
        <v>0.99929032960089936</v>
      </c>
      <c r="H10" s="2">
        <f t="shared" si="3"/>
        <v>7.0967039910058941E-4</v>
      </c>
      <c r="I10" s="2">
        <f t="shared" si="4"/>
        <v>0</v>
      </c>
      <c r="J10" s="2">
        <f t="shared" si="5"/>
        <v>0</v>
      </c>
      <c r="K10" s="2"/>
    </row>
    <row r="11" spans="1:11">
      <c r="A11">
        <f t="shared" si="6"/>
        <v>-3.5999999999999996</v>
      </c>
      <c r="B11">
        <v>1</v>
      </c>
      <c r="C11" s="2">
        <f t="shared" si="0"/>
        <v>9.1105119440064539E-4</v>
      </c>
      <c r="D11" s="4">
        <f t="shared" si="1"/>
        <v>0</v>
      </c>
      <c r="E11" s="2">
        <f t="shared" si="2"/>
        <v>0</v>
      </c>
      <c r="G11" s="2">
        <f t="shared" si="7"/>
        <v>0.9990889488055994</v>
      </c>
      <c r="H11" s="2">
        <f t="shared" si="3"/>
        <v>9.1105119440064539E-4</v>
      </c>
      <c r="I11" s="2">
        <f t="shared" si="4"/>
        <v>0</v>
      </c>
      <c r="J11" s="2">
        <f t="shared" si="5"/>
        <v>0</v>
      </c>
      <c r="K11" s="2"/>
    </row>
    <row r="12" spans="1:11">
      <c r="A12">
        <f t="shared" si="6"/>
        <v>-3.4999999999999996</v>
      </c>
      <c r="B12">
        <v>1</v>
      </c>
      <c r="C12" s="2">
        <f t="shared" si="0"/>
        <v>1.1695102650555169E-3</v>
      </c>
      <c r="D12" s="4">
        <f t="shared" si="1"/>
        <v>0</v>
      </c>
      <c r="E12" s="2">
        <f t="shared" si="2"/>
        <v>0</v>
      </c>
      <c r="G12" s="2">
        <f t="shared" si="7"/>
        <v>0.99883048973494448</v>
      </c>
      <c r="H12" s="2">
        <f t="shared" si="3"/>
        <v>1.1695102650555169E-3</v>
      </c>
      <c r="I12" s="2">
        <f t="shared" si="4"/>
        <v>0</v>
      </c>
      <c r="J12" s="2">
        <f t="shared" si="5"/>
        <v>0</v>
      </c>
      <c r="K12" s="2"/>
    </row>
    <row r="13" spans="1:11">
      <c r="A13">
        <f t="shared" si="6"/>
        <v>-3.3999999999999995</v>
      </c>
      <c r="B13">
        <v>1</v>
      </c>
      <c r="C13" s="2">
        <f t="shared" si="0"/>
        <v>1.501182256736993E-3</v>
      </c>
      <c r="D13" s="4">
        <f t="shared" si="1"/>
        <v>0</v>
      </c>
      <c r="E13" s="2">
        <f t="shared" si="2"/>
        <v>0</v>
      </c>
      <c r="G13" s="2">
        <f t="shared" si="7"/>
        <v>0.99849881774326299</v>
      </c>
      <c r="H13" s="2">
        <f t="shared" si="3"/>
        <v>1.501182256736993E-3</v>
      </c>
      <c r="I13" s="2">
        <f t="shared" si="4"/>
        <v>0</v>
      </c>
      <c r="J13" s="2">
        <f t="shared" si="5"/>
        <v>0</v>
      </c>
      <c r="K13" s="2"/>
    </row>
    <row r="14" spans="1:11">
      <c r="A14">
        <f t="shared" si="6"/>
        <v>-3.2999999999999994</v>
      </c>
      <c r="B14">
        <v>1</v>
      </c>
      <c r="C14" s="2">
        <f t="shared" si="0"/>
        <v>1.9267346633274789E-3</v>
      </c>
      <c r="D14" s="4">
        <f t="shared" si="1"/>
        <v>0</v>
      </c>
      <c r="E14" s="2">
        <f t="shared" si="2"/>
        <v>0</v>
      </c>
      <c r="G14" s="2">
        <f t="shared" si="7"/>
        <v>0.99807326533667251</v>
      </c>
      <c r="H14" s="2">
        <f t="shared" si="3"/>
        <v>1.9267346633274789E-3</v>
      </c>
      <c r="I14" s="2">
        <f t="shared" si="4"/>
        <v>0</v>
      </c>
      <c r="J14" s="2">
        <f t="shared" si="5"/>
        <v>0</v>
      </c>
      <c r="K14" s="2"/>
    </row>
    <row r="15" spans="1:11">
      <c r="A15">
        <f t="shared" si="6"/>
        <v>-3.1999999999999993</v>
      </c>
      <c r="B15">
        <v>1</v>
      </c>
      <c r="C15" s="2">
        <f t="shared" si="0"/>
        <v>2.4726231566347787E-3</v>
      </c>
      <c r="D15" s="4">
        <f t="shared" si="1"/>
        <v>0</v>
      </c>
      <c r="E15" s="2">
        <f t="shared" si="2"/>
        <v>0</v>
      </c>
      <c r="G15" s="2">
        <f t="shared" si="7"/>
        <v>0.99752737684336523</v>
      </c>
      <c r="H15" s="2">
        <f t="shared" si="3"/>
        <v>2.4726231566347787E-3</v>
      </c>
      <c r="I15" s="2">
        <f t="shared" si="4"/>
        <v>0</v>
      </c>
      <c r="J15" s="2">
        <f t="shared" si="5"/>
        <v>0</v>
      </c>
      <c r="K15" s="2"/>
    </row>
    <row r="16" spans="1:11">
      <c r="A16">
        <f t="shared" si="6"/>
        <v>-3.0999999999999992</v>
      </c>
      <c r="B16">
        <v>1</v>
      </c>
      <c r="C16" s="2">
        <f t="shared" si="0"/>
        <v>3.1726828424851979E-3</v>
      </c>
      <c r="D16" s="4">
        <f t="shared" si="1"/>
        <v>0</v>
      </c>
      <c r="E16" s="2">
        <f t="shared" si="2"/>
        <v>0</v>
      </c>
      <c r="G16" s="2">
        <f t="shared" si="7"/>
        <v>0.99682731715751483</v>
      </c>
      <c r="H16" s="2">
        <f t="shared" si="3"/>
        <v>3.1726828424851979E-3</v>
      </c>
      <c r="I16" s="2">
        <f t="shared" si="4"/>
        <v>0</v>
      </c>
      <c r="J16" s="2">
        <f t="shared" si="5"/>
        <v>0</v>
      </c>
      <c r="K16" s="2"/>
    </row>
    <row r="17" spans="1:11">
      <c r="A17">
        <f t="shared" si="6"/>
        <v>-2.9999999999999991</v>
      </c>
      <c r="B17">
        <v>1</v>
      </c>
      <c r="C17" s="2">
        <f t="shared" si="0"/>
        <v>4.0701377158961346E-3</v>
      </c>
      <c r="D17" s="4">
        <f t="shared" si="1"/>
        <v>0</v>
      </c>
      <c r="E17" s="2">
        <f t="shared" si="2"/>
        <v>0</v>
      </c>
      <c r="G17" s="2">
        <f t="shared" si="7"/>
        <v>0.99592986228410385</v>
      </c>
      <c r="H17" s="2">
        <f t="shared" si="3"/>
        <v>4.0701377158961346E-3</v>
      </c>
      <c r="I17" s="2">
        <f t="shared" si="4"/>
        <v>0</v>
      </c>
      <c r="J17" s="2">
        <f t="shared" si="5"/>
        <v>0</v>
      </c>
      <c r="K17" s="2"/>
    </row>
    <row r="18" spans="1:11">
      <c r="A18">
        <f t="shared" si="6"/>
        <v>-2.899999999999999</v>
      </c>
      <c r="B18">
        <v>1</v>
      </c>
      <c r="C18" s="2">
        <f t="shared" si="0"/>
        <v>5.2201256935584155E-3</v>
      </c>
      <c r="D18" s="4">
        <f t="shared" si="1"/>
        <v>0</v>
      </c>
      <c r="E18" s="2">
        <f t="shared" si="2"/>
        <v>0</v>
      </c>
      <c r="G18" s="2">
        <f t="shared" si="7"/>
        <v>0.99477987430644155</v>
      </c>
      <c r="H18" s="2">
        <f t="shared" si="3"/>
        <v>5.2201256935584155E-3</v>
      </c>
      <c r="I18" s="2">
        <f t="shared" si="4"/>
        <v>0</v>
      </c>
      <c r="J18" s="2">
        <f t="shared" si="5"/>
        <v>0</v>
      </c>
      <c r="K18" s="2"/>
    </row>
    <row r="19" spans="1:11">
      <c r="A19">
        <f t="shared" si="6"/>
        <v>-2.7999999999999989</v>
      </c>
      <c r="B19">
        <v>1</v>
      </c>
      <c r="C19" s="2">
        <f t="shared" si="0"/>
        <v>6.6928509242848737E-3</v>
      </c>
      <c r="D19" s="4">
        <f t="shared" si="1"/>
        <v>0</v>
      </c>
      <c r="E19" s="2">
        <f t="shared" si="2"/>
        <v>0</v>
      </c>
      <c r="G19" s="2">
        <f t="shared" si="7"/>
        <v>0.99330714907571516</v>
      </c>
      <c r="H19" s="2">
        <f t="shared" si="3"/>
        <v>6.6928509242848737E-3</v>
      </c>
      <c r="I19" s="2">
        <f t="shared" si="4"/>
        <v>0</v>
      </c>
      <c r="J19" s="2">
        <f t="shared" si="5"/>
        <v>0</v>
      </c>
      <c r="K19" s="2"/>
    </row>
    <row r="20" spans="1:11">
      <c r="A20">
        <f t="shared" si="6"/>
        <v>-2.6999999999999988</v>
      </c>
      <c r="B20">
        <v>1</v>
      </c>
      <c r="C20" s="2">
        <f t="shared" si="0"/>
        <v>8.5774854137120084E-3</v>
      </c>
      <c r="D20" s="4">
        <f t="shared" si="1"/>
        <v>0</v>
      </c>
      <c r="E20" s="2">
        <f t="shared" si="2"/>
        <v>0</v>
      </c>
      <c r="G20" s="2">
        <f t="shared" si="7"/>
        <v>0.99142251458628794</v>
      </c>
      <c r="H20" s="2">
        <f t="shared" si="3"/>
        <v>8.5774854137120084E-3</v>
      </c>
      <c r="I20" s="2">
        <f t="shared" si="4"/>
        <v>0</v>
      </c>
      <c r="J20" s="2">
        <f t="shared" si="5"/>
        <v>0</v>
      </c>
      <c r="K20" s="2"/>
    </row>
    <row r="21" spans="1:11">
      <c r="A21">
        <f t="shared" si="6"/>
        <v>-2.5999999999999988</v>
      </c>
      <c r="B21">
        <v>1</v>
      </c>
      <c r="C21" s="2">
        <f t="shared" si="0"/>
        <v>1.0986942630593218E-2</v>
      </c>
      <c r="D21" s="4">
        <f t="shared" si="1"/>
        <v>0</v>
      </c>
      <c r="E21" s="2">
        <f t="shared" si="2"/>
        <v>0</v>
      </c>
      <c r="G21" s="2">
        <f t="shared" si="7"/>
        <v>0.98901305736940681</v>
      </c>
      <c r="H21" s="2">
        <f t="shared" si="3"/>
        <v>1.0986942630593218E-2</v>
      </c>
      <c r="I21" s="2">
        <f t="shared" si="4"/>
        <v>0</v>
      </c>
      <c r="J21" s="2">
        <f t="shared" si="5"/>
        <v>0</v>
      </c>
      <c r="K21" s="2"/>
    </row>
    <row r="22" spans="1:11">
      <c r="A22">
        <f t="shared" si="6"/>
        <v>-2.4999999999999987</v>
      </c>
      <c r="B22">
        <v>1</v>
      </c>
      <c r="C22" s="2">
        <f t="shared" si="0"/>
        <v>1.4063627043245522E-2</v>
      </c>
      <c r="D22" s="4">
        <f t="shared" si="1"/>
        <v>0</v>
      </c>
      <c r="E22" s="2">
        <f t="shared" si="2"/>
        <v>0</v>
      </c>
      <c r="G22" s="2">
        <f t="shared" si="7"/>
        <v>0.98593637295675451</v>
      </c>
      <c r="H22" s="2">
        <f t="shared" si="3"/>
        <v>1.4063627043245522E-2</v>
      </c>
      <c r="I22" s="2">
        <f t="shared" si="4"/>
        <v>0</v>
      </c>
      <c r="J22" s="2">
        <f t="shared" si="5"/>
        <v>0</v>
      </c>
      <c r="K22" s="2"/>
    </row>
    <row r="23" spans="1:11">
      <c r="A23">
        <f t="shared" si="6"/>
        <v>-2.3999999999999986</v>
      </c>
      <c r="B23">
        <v>1</v>
      </c>
      <c r="C23" s="2">
        <f t="shared" si="0"/>
        <v>1.7986209962091621E-2</v>
      </c>
      <c r="D23" s="4">
        <f t="shared" si="1"/>
        <v>0</v>
      </c>
      <c r="E23" s="2">
        <f t="shared" si="2"/>
        <v>0</v>
      </c>
      <c r="G23" s="2">
        <f t="shared" si="7"/>
        <v>0.98201379003790834</v>
      </c>
      <c r="H23" s="2">
        <f t="shared" si="3"/>
        <v>1.7986209962091621E-2</v>
      </c>
      <c r="I23" s="2">
        <f t="shared" si="4"/>
        <v>0</v>
      </c>
      <c r="J23" s="2">
        <f t="shared" si="5"/>
        <v>0</v>
      </c>
      <c r="K23" s="2"/>
    </row>
    <row r="24" spans="1:11">
      <c r="A24">
        <f t="shared" si="6"/>
        <v>-2.2999999999999985</v>
      </c>
      <c r="B24">
        <v>1</v>
      </c>
      <c r="C24" s="2">
        <f t="shared" ref="C24:C87" si="8">1/(1+EXP(-$B$4*($A24-C$4)))</f>
        <v>2.2977369910025705E-2</v>
      </c>
      <c r="D24" s="4">
        <f t="shared" si="1"/>
        <v>0</v>
      </c>
      <c r="E24" s="2">
        <f t="shared" si="2"/>
        <v>0</v>
      </c>
      <c r="G24" s="2">
        <f t="shared" si="7"/>
        <v>0.97702263008997425</v>
      </c>
      <c r="H24" s="2">
        <f t="shared" si="3"/>
        <v>2.2977369910025705E-2</v>
      </c>
      <c r="I24" s="2">
        <f t="shared" si="4"/>
        <v>0</v>
      </c>
      <c r="J24" s="2">
        <f t="shared" si="5"/>
        <v>0</v>
      </c>
      <c r="K24" s="2"/>
    </row>
    <row r="25" spans="1:11">
      <c r="A25">
        <f t="shared" si="6"/>
        <v>-2.1999999999999984</v>
      </c>
      <c r="B25">
        <v>1</v>
      </c>
      <c r="C25" s="2">
        <f t="shared" si="8"/>
        <v>2.931223075135643E-2</v>
      </c>
      <c r="D25" s="4">
        <f t="shared" si="1"/>
        <v>0</v>
      </c>
      <c r="E25" s="2">
        <f t="shared" si="2"/>
        <v>0</v>
      </c>
      <c r="G25" s="2">
        <f t="shared" si="7"/>
        <v>0.97068776924864353</v>
      </c>
      <c r="H25" s="2">
        <f t="shared" si="3"/>
        <v>2.931223075135643E-2</v>
      </c>
      <c r="I25" s="2">
        <f t="shared" si="4"/>
        <v>0</v>
      </c>
      <c r="J25" s="2">
        <f t="shared" si="5"/>
        <v>0</v>
      </c>
      <c r="K25" s="2"/>
    </row>
    <row r="26" spans="1:11">
      <c r="A26">
        <f t="shared" si="6"/>
        <v>-2.0999999999999983</v>
      </c>
      <c r="B26">
        <v>1</v>
      </c>
      <c r="C26" s="2">
        <f t="shared" si="8"/>
        <v>3.7326887344129617E-2</v>
      </c>
      <c r="D26" s="4">
        <f t="shared" si="1"/>
        <v>0</v>
      </c>
      <c r="E26" s="2">
        <f t="shared" si="2"/>
        <v>0</v>
      </c>
      <c r="G26" s="2">
        <f t="shared" si="7"/>
        <v>0.96267311265587041</v>
      </c>
      <c r="H26" s="2">
        <f t="shared" si="3"/>
        <v>3.7326887344129617E-2</v>
      </c>
      <c r="I26" s="2">
        <f t="shared" si="4"/>
        <v>0</v>
      </c>
      <c r="J26" s="2">
        <f t="shared" si="5"/>
        <v>0</v>
      </c>
      <c r="K26" s="2"/>
    </row>
    <row r="27" spans="1:11">
      <c r="A27">
        <f t="shared" si="6"/>
        <v>-1.9999999999999982</v>
      </c>
      <c r="B27">
        <v>1</v>
      </c>
      <c r="C27" s="2">
        <f t="shared" si="8"/>
        <v>4.7425873177566982E-2</v>
      </c>
      <c r="D27" s="4">
        <f t="shared" si="1"/>
        <v>0</v>
      </c>
      <c r="E27" s="2">
        <f t="shared" si="2"/>
        <v>0</v>
      </c>
      <c r="G27" s="2">
        <f t="shared" si="7"/>
        <v>0.95257412682243303</v>
      </c>
      <c r="H27" s="2">
        <f t="shared" si="3"/>
        <v>4.7425873177566982E-2</v>
      </c>
      <c r="I27" s="2">
        <f t="shared" si="4"/>
        <v>0</v>
      </c>
      <c r="J27" s="2">
        <f t="shared" si="5"/>
        <v>0</v>
      </c>
      <c r="K27" s="2"/>
    </row>
    <row r="28" spans="1:11">
      <c r="A28">
        <f t="shared" si="6"/>
        <v>-1.8999999999999981</v>
      </c>
      <c r="B28">
        <v>1</v>
      </c>
      <c r="C28" s="2">
        <f t="shared" si="8"/>
        <v>6.0086650174007897E-2</v>
      </c>
      <c r="D28" s="4">
        <f t="shared" si="1"/>
        <v>0</v>
      </c>
      <c r="E28" s="2">
        <f t="shared" si="2"/>
        <v>0</v>
      </c>
      <c r="G28" s="2">
        <f t="shared" si="7"/>
        <v>0.93991334982599206</v>
      </c>
      <c r="H28" s="2">
        <f t="shared" si="3"/>
        <v>6.0086650174007897E-2</v>
      </c>
      <c r="I28" s="2">
        <f t="shared" si="4"/>
        <v>0</v>
      </c>
      <c r="J28" s="2">
        <f t="shared" si="5"/>
        <v>0</v>
      </c>
      <c r="K28" s="2"/>
    </row>
    <row r="29" spans="1:11">
      <c r="A29">
        <f t="shared" si="6"/>
        <v>-1.799999999999998</v>
      </c>
      <c r="B29">
        <v>1</v>
      </c>
      <c r="C29" s="2">
        <f t="shared" si="8"/>
        <v>7.5858180021243893E-2</v>
      </c>
      <c r="D29" s="4">
        <f t="shared" si="1"/>
        <v>0</v>
      </c>
      <c r="E29" s="2">
        <f t="shared" si="2"/>
        <v>0</v>
      </c>
      <c r="G29" s="2">
        <f t="shared" si="7"/>
        <v>0.92414181997875611</v>
      </c>
      <c r="H29" s="2">
        <f t="shared" si="3"/>
        <v>7.5858180021243893E-2</v>
      </c>
      <c r="I29" s="2">
        <f t="shared" si="4"/>
        <v>0</v>
      </c>
      <c r="J29" s="2">
        <f t="shared" si="5"/>
        <v>0</v>
      </c>
      <c r="K29" s="2"/>
    </row>
    <row r="30" spans="1:11">
      <c r="A30">
        <f t="shared" si="6"/>
        <v>-1.699999999999998</v>
      </c>
      <c r="B30">
        <v>1</v>
      </c>
      <c r="C30" s="2">
        <f t="shared" si="8"/>
        <v>9.5349464899109962E-2</v>
      </c>
      <c r="D30" s="4">
        <f t="shared" si="1"/>
        <v>0</v>
      </c>
      <c r="E30" s="2">
        <f t="shared" si="2"/>
        <v>0</v>
      </c>
      <c r="G30" s="2">
        <f t="shared" si="7"/>
        <v>0.90465053510089</v>
      </c>
      <c r="H30" s="2">
        <f t="shared" si="3"/>
        <v>9.5349464899109962E-2</v>
      </c>
      <c r="I30" s="2">
        <f t="shared" si="4"/>
        <v>0</v>
      </c>
      <c r="J30" s="2">
        <f t="shared" si="5"/>
        <v>0</v>
      </c>
      <c r="K30" s="2"/>
    </row>
    <row r="31" spans="1:11">
      <c r="A31">
        <f t="shared" si="6"/>
        <v>-1.5999999999999979</v>
      </c>
      <c r="B31">
        <v>1</v>
      </c>
      <c r="C31" s="2">
        <f t="shared" si="8"/>
        <v>0.11920292202211813</v>
      </c>
      <c r="D31" s="4">
        <f t="shared" si="1"/>
        <v>0</v>
      </c>
      <c r="E31" s="2">
        <f t="shared" si="2"/>
        <v>0</v>
      </c>
      <c r="G31" s="2">
        <f t="shared" si="7"/>
        <v>0.88079707797788187</v>
      </c>
      <c r="H31" s="2">
        <f t="shared" si="3"/>
        <v>0.11920292202211813</v>
      </c>
      <c r="I31" s="2">
        <f t="shared" si="4"/>
        <v>0</v>
      </c>
      <c r="J31" s="2">
        <f t="shared" si="5"/>
        <v>0</v>
      </c>
      <c r="K31" s="2"/>
    </row>
    <row r="32" spans="1:11">
      <c r="A32">
        <f t="shared" si="6"/>
        <v>-1.4999999999999978</v>
      </c>
      <c r="B32">
        <v>1</v>
      </c>
      <c r="C32" s="2">
        <f t="shared" si="8"/>
        <v>0.1480471980316902</v>
      </c>
      <c r="D32" s="4">
        <f t="shared" si="1"/>
        <v>0</v>
      </c>
      <c r="E32" s="2">
        <f t="shared" si="2"/>
        <v>0</v>
      </c>
      <c r="G32" s="2">
        <f t="shared" si="7"/>
        <v>0.8519528019683098</v>
      </c>
      <c r="H32" s="2">
        <f t="shared" si="3"/>
        <v>0.1480471980316902</v>
      </c>
      <c r="I32" s="2">
        <f t="shared" si="4"/>
        <v>0</v>
      </c>
      <c r="J32" s="2">
        <f t="shared" si="5"/>
        <v>0</v>
      </c>
      <c r="K32" s="2"/>
    </row>
    <row r="33" spans="1:11">
      <c r="A33">
        <f t="shared" si="6"/>
        <v>-1.3999999999999977</v>
      </c>
      <c r="B33">
        <v>1</v>
      </c>
      <c r="C33" s="2">
        <f t="shared" si="8"/>
        <v>0.18242552380635721</v>
      </c>
      <c r="D33" s="4">
        <f t="shared" si="1"/>
        <v>0</v>
      </c>
      <c r="E33" s="2">
        <f t="shared" si="2"/>
        <v>0</v>
      </c>
      <c r="G33" s="2">
        <f t="shared" si="7"/>
        <v>0.81757447619364276</v>
      </c>
      <c r="H33" s="2">
        <f t="shared" si="3"/>
        <v>0.18242552380635721</v>
      </c>
      <c r="I33" s="2">
        <f t="shared" si="4"/>
        <v>0</v>
      </c>
      <c r="J33" s="2">
        <f t="shared" si="5"/>
        <v>0</v>
      </c>
      <c r="K33" s="2"/>
    </row>
    <row r="34" spans="1:11">
      <c r="A34">
        <f t="shared" si="6"/>
        <v>-1.2999999999999976</v>
      </c>
      <c r="B34">
        <v>1</v>
      </c>
      <c r="C34" s="2">
        <f t="shared" si="8"/>
        <v>0.2227001388253099</v>
      </c>
      <c r="D34" s="4">
        <f t="shared" si="1"/>
        <v>0</v>
      </c>
      <c r="E34" s="2">
        <f t="shared" si="2"/>
        <v>0</v>
      </c>
      <c r="G34" s="2">
        <f t="shared" si="7"/>
        <v>0.77729986117469008</v>
      </c>
      <c r="H34" s="2">
        <f t="shared" si="3"/>
        <v>0.2227001388253099</v>
      </c>
      <c r="I34" s="2">
        <f t="shared" si="4"/>
        <v>0</v>
      </c>
      <c r="J34" s="2">
        <f t="shared" si="5"/>
        <v>0</v>
      </c>
      <c r="K34" s="2"/>
    </row>
    <row r="35" spans="1:11">
      <c r="A35">
        <f t="shared" si="6"/>
        <v>-1.1999999999999975</v>
      </c>
      <c r="B35">
        <v>1</v>
      </c>
      <c r="C35" s="2">
        <f t="shared" si="8"/>
        <v>0.26894142136999633</v>
      </c>
      <c r="D35" s="4">
        <f t="shared" si="1"/>
        <v>0</v>
      </c>
      <c r="E35" s="2">
        <f t="shared" si="2"/>
        <v>0</v>
      </c>
      <c r="G35" s="2">
        <f t="shared" si="7"/>
        <v>0.73105857863000367</v>
      </c>
      <c r="H35" s="2">
        <f t="shared" si="3"/>
        <v>0.26894142136999633</v>
      </c>
      <c r="I35" s="2">
        <f t="shared" si="4"/>
        <v>0</v>
      </c>
      <c r="J35" s="2">
        <f t="shared" si="5"/>
        <v>0</v>
      </c>
      <c r="K35" s="2"/>
    </row>
    <row r="36" spans="1:11">
      <c r="A36">
        <f t="shared" si="6"/>
        <v>-1.0999999999999974</v>
      </c>
      <c r="B36">
        <v>1</v>
      </c>
      <c r="C36" s="2">
        <f t="shared" si="8"/>
        <v>0.32082130082460841</v>
      </c>
      <c r="D36" s="4">
        <f t="shared" si="1"/>
        <v>0</v>
      </c>
      <c r="E36" s="2">
        <f t="shared" si="2"/>
        <v>0</v>
      </c>
      <c r="G36" s="2">
        <f t="shared" si="7"/>
        <v>0.67917869917539164</v>
      </c>
      <c r="H36" s="2">
        <f t="shared" si="3"/>
        <v>0.32082130082460841</v>
      </c>
      <c r="I36" s="2">
        <f t="shared" si="4"/>
        <v>0</v>
      </c>
      <c r="J36" s="2">
        <f t="shared" si="5"/>
        <v>0</v>
      </c>
      <c r="K36" s="2"/>
    </row>
    <row r="37" spans="1:11">
      <c r="A37">
        <f t="shared" si="6"/>
        <v>-0.99999999999999745</v>
      </c>
      <c r="B37">
        <v>1</v>
      </c>
      <c r="C37" s="2">
        <f t="shared" si="8"/>
        <v>0.37754066879814696</v>
      </c>
      <c r="D37" s="4">
        <f t="shared" si="1"/>
        <v>0</v>
      </c>
      <c r="E37" s="2">
        <f t="shared" si="2"/>
        <v>0</v>
      </c>
      <c r="G37" s="2">
        <f t="shared" si="7"/>
        <v>0.62245933120185304</v>
      </c>
      <c r="H37" s="2">
        <f t="shared" si="3"/>
        <v>0.37754066879814696</v>
      </c>
      <c r="I37" s="2">
        <f t="shared" si="4"/>
        <v>0</v>
      </c>
      <c r="J37" s="2">
        <f t="shared" si="5"/>
        <v>0</v>
      </c>
      <c r="K37" s="2"/>
    </row>
    <row r="38" spans="1:11">
      <c r="A38">
        <f t="shared" si="6"/>
        <v>-0.89999999999999747</v>
      </c>
      <c r="B38">
        <v>1</v>
      </c>
      <c r="C38" s="2">
        <f t="shared" si="8"/>
        <v>0.43782349911420354</v>
      </c>
      <c r="D38" s="4">
        <f t="shared" si="1"/>
        <v>0</v>
      </c>
      <c r="E38" s="2">
        <f t="shared" si="2"/>
        <v>0</v>
      </c>
      <c r="G38" s="2">
        <f t="shared" si="7"/>
        <v>0.5621765008857964</v>
      </c>
      <c r="H38" s="2">
        <f t="shared" si="3"/>
        <v>0.43782349911420354</v>
      </c>
      <c r="I38" s="2">
        <f t="shared" si="4"/>
        <v>0</v>
      </c>
      <c r="J38" s="2">
        <f t="shared" si="5"/>
        <v>0</v>
      </c>
      <c r="K38" s="2"/>
    </row>
    <row r="39" spans="1:11">
      <c r="A39">
        <f t="shared" si="6"/>
        <v>-0.79999999999999749</v>
      </c>
      <c r="B39">
        <v>1</v>
      </c>
      <c r="C39" s="2">
        <f t="shared" si="8"/>
        <v>0.50000000000000155</v>
      </c>
      <c r="D39" s="4">
        <f t="shared" si="1"/>
        <v>0</v>
      </c>
      <c r="E39" s="2">
        <f t="shared" si="2"/>
        <v>0</v>
      </c>
      <c r="G39" s="2">
        <f t="shared" si="7"/>
        <v>0.49999999999999845</v>
      </c>
      <c r="H39" s="2">
        <f t="shared" si="3"/>
        <v>0.50000000000000155</v>
      </c>
      <c r="I39" s="2">
        <f t="shared" si="4"/>
        <v>0</v>
      </c>
      <c r="J39" s="2">
        <f t="shared" si="5"/>
        <v>0</v>
      </c>
      <c r="K39" s="2"/>
    </row>
    <row r="40" spans="1:11">
      <c r="A40">
        <f t="shared" si="6"/>
        <v>-0.69999999999999751</v>
      </c>
      <c r="B40">
        <v>1</v>
      </c>
      <c r="C40" s="2">
        <f t="shared" si="8"/>
        <v>0.56217650088579962</v>
      </c>
      <c r="D40" s="4">
        <f t="shared" si="1"/>
        <v>0</v>
      </c>
      <c r="E40" s="2">
        <f t="shared" si="2"/>
        <v>0</v>
      </c>
      <c r="G40" s="2">
        <f t="shared" si="7"/>
        <v>0.43782349911420038</v>
      </c>
      <c r="H40" s="2">
        <f t="shared" si="3"/>
        <v>0.56217650088579962</v>
      </c>
      <c r="I40" s="2">
        <f t="shared" si="4"/>
        <v>0</v>
      </c>
      <c r="J40" s="2">
        <f t="shared" si="5"/>
        <v>0</v>
      </c>
      <c r="K40" s="2"/>
    </row>
    <row r="41" spans="1:11">
      <c r="A41">
        <f t="shared" si="6"/>
        <v>-0.59999999999999754</v>
      </c>
      <c r="B41">
        <v>1</v>
      </c>
      <c r="C41" s="2">
        <f t="shared" si="8"/>
        <v>0.62245933120185604</v>
      </c>
      <c r="D41" s="4">
        <f t="shared" si="1"/>
        <v>0</v>
      </c>
      <c r="E41" s="2">
        <f t="shared" si="2"/>
        <v>0</v>
      </c>
      <c r="G41" s="2">
        <f t="shared" si="7"/>
        <v>0.37754066879814396</v>
      </c>
      <c r="H41" s="2">
        <f t="shared" si="3"/>
        <v>0.62245933120185604</v>
      </c>
      <c r="I41" s="2">
        <f t="shared" si="4"/>
        <v>0</v>
      </c>
      <c r="J41" s="2">
        <f t="shared" si="5"/>
        <v>0</v>
      </c>
      <c r="K41" s="2"/>
    </row>
    <row r="42" spans="1:11">
      <c r="A42">
        <f t="shared" si="6"/>
        <v>-0.49999999999999756</v>
      </c>
      <c r="B42">
        <v>1</v>
      </c>
      <c r="C42" s="2">
        <f t="shared" si="8"/>
        <v>0.67917869917539442</v>
      </c>
      <c r="D42" s="4">
        <f t="shared" si="1"/>
        <v>0</v>
      </c>
      <c r="E42" s="2">
        <f t="shared" si="2"/>
        <v>0</v>
      </c>
      <c r="G42" s="2">
        <f t="shared" si="7"/>
        <v>0.32082130082460558</v>
      </c>
      <c r="H42" s="2">
        <f t="shared" si="3"/>
        <v>0.67917869917539442</v>
      </c>
      <c r="I42" s="2">
        <f t="shared" si="4"/>
        <v>0</v>
      </c>
      <c r="J42" s="2">
        <f t="shared" si="5"/>
        <v>0</v>
      </c>
      <c r="K42" s="2"/>
    </row>
    <row r="43" spans="1:11">
      <c r="A43">
        <f t="shared" si="6"/>
        <v>-0.39999999999999758</v>
      </c>
      <c r="B43">
        <v>1</v>
      </c>
      <c r="C43" s="2">
        <f t="shared" si="8"/>
        <v>0.73105857863000601</v>
      </c>
      <c r="D43" s="4">
        <f t="shared" si="1"/>
        <v>0</v>
      </c>
      <c r="E43" s="2">
        <f t="shared" si="2"/>
        <v>0</v>
      </c>
      <c r="G43" s="2">
        <f t="shared" si="7"/>
        <v>0.26894142136999399</v>
      </c>
      <c r="H43" s="2">
        <f t="shared" si="3"/>
        <v>0.73105857863000601</v>
      </c>
      <c r="I43" s="2">
        <f t="shared" si="4"/>
        <v>0</v>
      </c>
      <c r="J43" s="2">
        <f t="shared" si="5"/>
        <v>0</v>
      </c>
      <c r="K43" s="2"/>
    </row>
    <row r="44" spans="1:11">
      <c r="A44">
        <f t="shared" si="6"/>
        <v>-0.2999999999999976</v>
      </c>
      <c r="B44">
        <v>1</v>
      </c>
      <c r="C44" s="2">
        <f t="shared" si="8"/>
        <v>0.77729986117469219</v>
      </c>
      <c r="D44" s="4">
        <f t="shared" si="1"/>
        <v>0</v>
      </c>
      <c r="E44" s="2">
        <f t="shared" si="2"/>
        <v>0</v>
      </c>
      <c r="G44" s="2">
        <f t="shared" si="7"/>
        <v>0.22270013882530781</v>
      </c>
      <c r="H44" s="2">
        <f t="shared" si="3"/>
        <v>0.77729986117469219</v>
      </c>
      <c r="I44" s="2">
        <f t="shared" si="4"/>
        <v>0</v>
      </c>
      <c r="J44" s="2">
        <f t="shared" si="5"/>
        <v>0</v>
      </c>
      <c r="K44" s="2"/>
    </row>
    <row r="45" spans="1:11">
      <c r="A45">
        <f t="shared" si="6"/>
        <v>-0.1999999999999976</v>
      </c>
      <c r="B45">
        <v>1</v>
      </c>
      <c r="C45" s="2">
        <f t="shared" si="8"/>
        <v>0.81757447619364454</v>
      </c>
      <c r="D45" s="4">
        <f t="shared" si="1"/>
        <v>0</v>
      </c>
      <c r="E45" s="2">
        <f t="shared" si="2"/>
        <v>0</v>
      </c>
      <c r="G45" s="2">
        <f t="shared" si="7"/>
        <v>0.18242552380635546</v>
      </c>
      <c r="H45" s="2">
        <f t="shared" si="3"/>
        <v>0.81757447619364454</v>
      </c>
      <c r="I45" s="2">
        <f t="shared" si="4"/>
        <v>0</v>
      </c>
      <c r="J45" s="2">
        <f t="shared" si="5"/>
        <v>0</v>
      </c>
      <c r="K45" s="2"/>
    </row>
    <row r="46" spans="1:11">
      <c r="A46">
        <f t="shared" si="6"/>
        <v>-9.9999999999997591E-2</v>
      </c>
      <c r="B46">
        <v>1</v>
      </c>
      <c r="C46" s="2">
        <f t="shared" si="8"/>
        <v>0.85195280196831125</v>
      </c>
      <c r="D46" s="4">
        <f t="shared" si="1"/>
        <v>0</v>
      </c>
      <c r="E46" s="2">
        <f t="shared" si="2"/>
        <v>0</v>
      </c>
      <c r="G46" s="2">
        <f t="shared" si="7"/>
        <v>0.14804719803168875</v>
      </c>
      <c r="H46" s="2">
        <f t="shared" si="3"/>
        <v>0.85195280196831125</v>
      </c>
      <c r="I46" s="2">
        <f t="shared" si="4"/>
        <v>0</v>
      </c>
      <c r="J46" s="2">
        <f t="shared" si="5"/>
        <v>0</v>
      </c>
      <c r="K46" s="2"/>
    </row>
    <row r="47" spans="1:11">
      <c r="A47">
        <f t="shared" si="6"/>
        <v>2.4147350785597155E-15</v>
      </c>
      <c r="B47">
        <v>1</v>
      </c>
      <c r="C47" s="2">
        <f t="shared" si="8"/>
        <v>0.88079707797788309</v>
      </c>
      <c r="D47" s="4">
        <f t="shared" si="1"/>
        <v>0</v>
      </c>
      <c r="E47" s="2">
        <f t="shared" si="2"/>
        <v>0</v>
      </c>
      <c r="G47" s="2">
        <f t="shared" si="7"/>
        <v>0.11920292202211691</v>
      </c>
      <c r="H47" s="2">
        <f t="shared" si="3"/>
        <v>0.88079707797788309</v>
      </c>
      <c r="I47" s="2">
        <f t="shared" si="4"/>
        <v>0</v>
      </c>
      <c r="J47" s="2">
        <f t="shared" si="5"/>
        <v>0</v>
      </c>
      <c r="K47" s="2"/>
    </row>
    <row r="48" spans="1:11">
      <c r="A48">
        <f t="shared" si="6"/>
        <v>0.10000000000000242</v>
      </c>
      <c r="B48">
        <v>1</v>
      </c>
      <c r="C48" s="2">
        <f t="shared" si="8"/>
        <v>0.90465053510089111</v>
      </c>
      <c r="D48" s="4">
        <f t="shared" si="1"/>
        <v>0</v>
      </c>
      <c r="E48" s="2">
        <f t="shared" si="2"/>
        <v>0</v>
      </c>
      <c r="G48" s="2">
        <f t="shared" si="7"/>
        <v>9.5349464899108893E-2</v>
      </c>
      <c r="H48" s="2">
        <f t="shared" si="3"/>
        <v>0.90465053510089111</v>
      </c>
      <c r="I48" s="2">
        <f t="shared" si="4"/>
        <v>0</v>
      </c>
      <c r="J48" s="2">
        <f t="shared" si="5"/>
        <v>0</v>
      </c>
      <c r="K48" s="2"/>
    </row>
    <row r="49" spans="1:11">
      <c r="A49">
        <f t="shared" si="6"/>
        <v>0.20000000000000243</v>
      </c>
      <c r="B49">
        <v>1</v>
      </c>
      <c r="C49" s="2">
        <f t="shared" si="8"/>
        <v>0.92414181997875688</v>
      </c>
      <c r="D49" s="4">
        <f t="shared" si="1"/>
        <v>0</v>
      </c>
      <c r="E49" s="2">
        <f t="shared" si="2"/>
        <v>0</v>
      </c>
      <c r="G49" s="2">
        <f t="shared" si="7"/>
        <v>7.5858180021243116E-2</v>
      </c>
      <c r="H49" s="2">
        <f t="shared" si="3"/>
        <v>0.92414181997875688</v>
      </c>
      <c r="I49" s="2">
        <f t="shared" si="4"/>
        <v>0</v>
      </c>
      <c r="J49" s="2">
        <f t="shared" si="5"/>
        <v>0</v>
      </c>
      <c r="K49" s="2"/>
    </row>
    <row r="50" spans="1:11">
      <c r="A50">
        <f t="shared" si="6"/>
        <v>0.30000000000000243</v>
      </c>
      <c r="B50">
        <v>1</v>
      </c>
      <c r="C50" s="2">
        <f t="shared" si="8"/>
        <v>0.93991334982599273</v>
      </c>
      <c r="D50" s="4">
        <f t="shared" si="1"/>
        <v>0</v>
      </c>
      <c r="E50" s="2">
        <f t="shared" si="2"/>
        <v>0</v>
      </c>
      <c r="G50" s="2">
        <f t="shared" si="7"/>
        <v>6.0086650174007272E-2</v>
      </c>
      <c r="H50" s="2">
        <f t="shared" si="3"/>
        <v>0.93991334982599273</v>
      </c>
      <c r="I50" s="2">
        <f t="shared" si="4"/>
        <v>0</v>
      </c>
      <c r="J50" s="2">
        <f t="shared" si="5"/>
        <v>0</v>
      </c>
      <c r="K50" s="2"/>
    </row>
    <row r="51" spans="1:11">
      <c r="A51">
        <f t="shared" si="6"/>
        <v>0.40000000000000246</v>
      </c>
      <c r="B51">
        <v>1</v>
      </c>
      <c r="C51" s="2">
        <f t="shared" si="8"/>
        <v>0.95257412682243348</v>
      </c>
      <c r="D51" s="4">
        <f t="shared" si="1"/>
        <v>0</v>
      </c>
      <c r="E51" s="2">
        <f t="shared" si="2"/>
        <v>0</v>
      </c>
      <c r="G51" s="2">
        <f t="shared" si="7"/>
        <v>4.7425873177566524E-2</v>
      </c>
      <c r="H51" s="2">
        <f t="shared" si="3"/>
        <v>0.95257412682243348</v>
      </c>
      <c r="I51" s="2">
        <f t="shared" si="4"/>
        <v>0</v>
      </c>
      <c r="J51" s="2">
        <f t="shared" si="5"/>
        <v>0</v>
      </c>
      <c r="K51" s="2"/>
    </row>
    <row r="52" spans="1:11">
      <c r="A52">
        <f t="shared" si="6"/>
        <v>0.50000000000000244</v>
      </c>
      <c r="B52">
        <v>1</v>
      </c>
      <c r="C52" s="2">
        <f t="shared" si="8"/>
        <v>0.96267311265587086</v>
      </c>
      <c r="D52" s="4">
        <f t="shared" si="1"/>
        <v>0</v>
      </c>
      <c r="E52" s="2">
        <f t="shared" si="2"/>
        <v>0</v>
      </c>
      <c r="G52" s="2">
        <f t="shared" si="7"/>
        <v>3.7326887344129145E-2</v>
      </c>
      <c r="H52" s="2">
        <f t="shared" si="3"/>
        <v>0.96267311265587086</v>
      </c>
      <c r="I52" s="2">
        <f t="shared" si="4"/>
        <v>0</v>
      </c>
      <c r="J52" s="2">
        <f t="shared" si="5"/>
        <v>0</v>
      </c>
      <c r="K52" s="2"/>
    </row>
    <row r="53" spans="1:11">
      <c r="A53">
        <f t="shared" si="6"/>
        <v>0.60000000000000242</v>
      </c>
      <c r="B53">
        <v>1</v>
      </c>
      <c r="C53" s="2">
        <f t="shared" si="8"/>
        <v>0.97068776924864375</v>
      </c>
      <c r="D53" s="4">
        <f t="shared" si="1"/>
        <v>0</v>
      </c>
      <c r="E53" s="2">
        <f t="shared" si="2"/>
        <v>0</v>
      </c>
      <c r="G53" s="2">
        <f t="shared" si="7"/>
        <v>2.931223075135625E-2</v>
      </c>
      <c r="H53" s="2">
        <f t="shared" si="3"/>
        <v>0.97068776924864375</v>
      </c>
      <c r="I53" s="2">
        <f t="shared" si="4"/>
        <v>0</v>
      </c>
      <c r="J53" s="2">
        <f t="shared" si="5"/>
        <v>0</v>
      </c>
      <c r="K53" s="2"/>
    </row>
    <row r="54" spans="1:11">
      <c r="A54">
        <f t="shared" si="6"/>
        <v>0.7000000000000024</v>
      </c>
      <c r="B54">
        <v>1</v>
      </c>
      <c r="C54" s="2">
        <f t="shared" si="8"/>
        <v>0.97702263008997448</v>
      </c>
      <c r="D54" s="4">
        <f t="shared" si="1"/>
        <v>0</v>
      </c>
      <c r="E54" s="2">
        <f t="shared" si="2"/>
        <v>0</v>
      </c>
      <c r="G54" s="2">
        <f t="shared" si="7"/>
        <v>2.2977369910025525E-2</v>
      </c>
      <c r="H54" s="2">
        <f t="shared" si="3"/>
        <v>0.97702263008997448</v>
      </c>
      <c r="I54" s="2">
        <f t="shared" si="4"/>
        <v>0</v>
      </c>
      <c r="J54" s="2">
        <f t="shared" si="5"/>
        <v>0</v>
      </c>
      <c r="K54" s="2"/>
    </row>
    <row r="55" spans="1:11">
      <c r="A55">
        <f t="shared" si="6"/>
        <v>0.80000000000000238</v>
      </c>
      <c r="B55">
        <v>1</v>
      </c>
      <c r="C55" s="2">
        <f t="shared" si="8"/>
        <v>0.98201379003790856</v>
      </c>
      <c r="D55" s="4">
        <f t="shared" si="1"/>
        <v>0</v>
      </c>
      <c r="E55" s="2">
        <f t="shared" si="2"/>
        <v>0</v>
      </c>
      <c r="G55" s="2">
        <f t="shared" si="7"/>
        <v>1.7986209962091437E-2</v>
      </c>
      <c r="H55" s="2">
        <f t="shared" si="3"/>
        <v>0.98201379003790856</v>
      </c>
      <c r="I55" s="2">
        <f t="shared" si="4"/>
        <v>0</v>
      </c>
      <c r="J55" s="2">
        <f t="shared" si="5"/>
        <v>0</v>
      </c>
      <c r="K55" s="2"/>
    </row>
    <row r="56" spans="1:11">
      <c r="A56">
        <f t="shared" si="6"/>
        <v>0.90000000000000235</v>
      </c>
      <c r="B56">
        <v>1</v>
      </c>
      <c r="C56" s="2">
        <f t="shared" si="8"/>
        <v>0.98593637295675463</v>
      </c>
      <c r="D56" s="4">
        <f t="shared" si="1"/>
        <v>0</v>
      </c>
      <c r="E56" s="2">
        <f t="shared" si="2"/>
        <v>0</v>
      </c>
      <c r="G56" s="2">
        <f t="shared" si="7"/>
        <v>1.4063627043245375E-2</v>
      </c>
      <c r="H56" s="2">
        <f t="shared" si="3"/>
        <v>0.98593637295675463</v>
      </c>
      <c r="I56" s="2">
        <f t="shared" si="4"/>
        <v>0</v>
      </c>
      <c r="J56" s="2">
        <f t="shared" si="5"/>
        <v>0</v>
      </c>
      <c r="K56" s="2"/>
    </row>
    <row r="57" spans="1:11">
      <c r="A57">
        <f t="shared" si="6"/>
        <v>1.0000000000000024</v>
      </c>
      <c r="B57">
        <v>1</v>
      </c>
      <c r="C57" s="2">
        <f t="shared" si="8"/>
        <v>0.98901305736940681</v>
      </c>
      <c r="D57" s="4">
        <f t="shared" si="1"/>
        <v>0</v>
      </c>
      <c r="E57" s="2">
        <f t="shared" si="2"/>
        <v>0</v>
      </c>
      <c r="G57" s="2">
        <f t="shared" si="7"/>
        <v>1.0986942630593188E-2</v>
      </c>
      <c r="H57" s="2">
        <f t="shared" si="3"/>
        <v>0.98901305736940681</v>
      </c>
      <c r="I57" s="2">
        <f t="shared" si="4"/>
        <v>0</v>
      </c>
      <c r="J57" s="2">
        <f t="shared" si="5"/>
        <v>0</v>
      </c>
      <c r="K57" s="2"/>
    </row>
    <row r="58" spans="1:11">
      <c r="A58">
        <f t="shared" si="6"/>
        <v>1.1000000000000025</v>
      </c>
      <c r="B58">
        <v>1</v>
      </c>
      <c r="C58" s="2">
        <f t="shared" si="8"/>
        <v>0.99142251458628805</v>
      </c>
      <c r="D58" s="4">
        <f t="shared" si="1"/>
        <v>0</v>
      </c>
      <c r="E58" s="2">
        <f t="shared" si="2"/>
        <v>0</v>
      </c>
      <c r="G58" s="2">
        <f t="shared" si="7"/>
        <v>8.5774854137119494E-3</v>
      </c>
      <c r="H58" s="2">
        <f t="shared" si="3"/>
        <v>0.99142251458628805</v>
      </c>
      <c r="I58" s="2">
        <f t="shared" si="4"/>
        <v>0</v>
      </c>
      <c r="J58" s="2">
        <f t="shared" si="5"/>
        <v>0</v>
      </c>
      <c r="K58" s="2"/>
    </row>
    <row r="59" spans="1:11">
      <c r="A59">
        <f t="shared" si="6"/>
        <v>1.2000000000000026</v>
      </c>
      <c r="B59">
        <v>1</v>
      </c>
      <c r="C59" s="2">
        <f t="shared" si="8"/>
        <v>0.99330714907571527</v>
      </c>
      <c r="D59" s="4">
        <f t="shared" si="1"/>
        <v>0</v>
      </c>
      <c r="E59" s="2">
        <f t="shared" si="2"/>
        <v>0</v>
      </c>
      <c r="G59" s="2">
        <f t="shared" si="7"/>
        <v>6.6928509242847323E-3</v>
      </c>
      <c r="H59" s="2">
        <f t="shared" si="3"/>
        <v>0.99330714907571527</v>
      </c>
      <c r="I59" s="2">
        <f t="shared" si="4"/>
        <v>0</v>
      </c>
      <c r="J59" s="2">
        <f t="shared" si="5"/>
        <v>0</v>
      </c>
      <c r="K59" s="2"/>
    </row>
    <row r="60" spans="1:11">
      <c r="A60">
        <f t="shared" si="6"/>
        <v>1.3000000000000027</v>
      </c>
      <c r="B60">
        <v>1</v>
      </c>
      <c r="C60" s="2">
        <f t="shared" si="8"/>
        <v>0.99477987430644166</v>
      </c>
      <c r="D60" s="4">
        <f t="shared" si="1"/>
        <v>0</v>
      </c>
      <c r="E60" s="2">
        <f t="shared" si="2"/>
        <v>0</v>
      </c>
      <c r="G60" s="2">
        <f t="shared" si="7"/>
        <v>5.2201256935583418E-3</v>
      </c>
      <c r="H60" s="2">
        <f t="shared" si="3"/>
        <v>0.99477987430644166</v>
      </c>
      <c r="I60" s="2">
        <f t="shared" si="4"/>
        <v>0</v>
      </c>
      <c r="J60" s="2">
        <f t="shared" si="5"/>
        <v>0</v>
      </c>
      <c r="K60" s="2"/>
    </row>
    <row r="61" spans="1:11">
      <c r="A61">
        <f t="shared" si="6"/>
        <v>1.4000000000000028</v>
      </c>
      <c r="B61">
        <v>1</v>
      </c>
      <c r="C61" s="2">
        <f t="shared" si="8"/>
        <v>0.99592986228410396</v>
      </c>
      <c r="D61" s="4">
        <f t="shared" si="1"/>
        <v>0</v>
      </c>
      <c r="E61" s="2">
        <f t="shared" si="2"/>
        <v>0</v>
      </c>
      <c r="G61" s="2">
        <f t="shared" si="7"/>
        <v>4.0701377158960383E-3</v>
      </c>
      <c r="H61" s="2">
        <f t="shared" si="3"/>
        <v>0.99592986228410396</v>
      </c>
      <c r="I61" s="2">
        <f t="shared" si="4"/>
        <v>0</v>
      </c>
      <c r="J61" s="2">
        <f t="shared" si="5"/>
        <v>0</v>
      </c>
      <c r="K61" s="2"/>
    </row>
    <row r="62" spans="1:11">
      <c r="A62">
        <f t="shared" si="6"/>
        <v>1.5000000000000029</v>
      </c>
      <c r="B62">
        <v>1</v>
      </c>
      <c r="C62" s="2">
        <f t="shared" si="8"/>
        <v>0.99682731715751483</v>
      </c>
      <c r="D62" s="4">
        <f t="shared" si="1"/>
        <v>0</v>
      </c>
      <c r="E62" s="2">
        <f t="shared" si="2"/>
        <v>0</v>
      </c>
      <c r="G62" s="2">
        <f t="shared" si="7"/>
        <v>3.172682842485175E-3</v>
      </c>
      <c r="H62" s="2">
        <f t="shared" si="3"/>
        <v>0.99682731715751483</v>
      </c>
      <c r="I62" s="2">
        <f t="shared" si="4"/>
        <v>0</v>
      </c>
      <c r="J62" s="2">
        <f t="shared" si="5"/>
        <v>0</v>
      </c>
      <c r="K62" s="2"/>
    </row>
    <row r="63" spans="1:11">
      <c r="A63">
        <f t="shared" si="6"/>
        <v>1.600000000000003</v>
      </c>
      <c r="B63">
        <v>1</v>
      </c>
      <c r="C63" s="2">
        <f t="shared" si="8"/>
        <v>0.99752737684336534</v>
      </c>
      <c r="D63" s="4">
        <f t="shared" si="1"/>
        <v>0</v>
      </c>
      <c r="E63" s="2">
        <f t="shared" si="2"/>
        <v>0</v>
      </c>
      <c r="G63" s="2">
        <f t="shared" si="7"/>
        <v>2.4726231566346568E-3</v>
      </c>
      <c r="H63" s="2">
        <f t="shared" si="3"/>
        <v>0.99752737684336534</v>
      </c>
      <c r="I63" s="2">
        <f t="shared" si="4"/>
        <v>0</v>
      </c>
      <c r="J63" s="2">
        <f t="shared" si="5"/>
        <v>0</v>
      </c>
      <c r="K63" s="2"/>
    </row>
    <row r="64" spans="1:11">
      <c r="A64">
        <f t="shared" si="6"/>
        <v>1.7000000000000031</v>
      </c>
      <c r="B64">
        <v>1</v>
      </c>
      <c r="C64" s="2">
        <f t="shared" si="8"/>
        <v>0.99807326533667251</v>
      </c>
      <c r="D64" s="4">
        <f t="shared" si="1"/>
        <v>0</v>
      </c>
      <c r="E64" s="2">
        <f t="shared" si="2"/>
        <v>0</v>
      </c>
      <c r="G64" s="2">
        <f t="shared" si="7"/>
        <v>1.9267346633274895E-3</v>
      </c>
      <c r="H64" s="2">
        <f t="shared" si="3"/>
        <v>0.99807326533667251</v>
      </c>
      <c r="I64" s="2">
        <f t="shared" si="4"/>
        <v>0</v>
      </c>
      <c r="J64" s="2">
        <f t="shared" si="5"/>
        <v>0</v>
      </c>
      <c r="K64" s="2"/>
    </row>
    <row r="65" spans="1:11">
      <c r="A65">
        <f t="shared" si="6"/>
        <v>1.8000000000000032</v>
      </c>
      <c r="B65">
        <v>1</v>
      </c>
      <c r="C65" s="2">
        <f t="shared" si="8"/>
        <v>0.99849881774326299</v>
      </c>
      <c r="D65" s="4">
        <f t="shared" si="1"/>
        <v>0</v>
      </c>
      <c r="E65" s="2">
        <f t="shared" si="2"/>
        <v>0</v>
      </c>
      <c r="G65" s="2">
        <f t="shared" si="7"/>
        <v>1.5011822567370103E-3</v>
      </c>
      <c r="H65" s="2">
        <f t="shared" si="3"/>
        <v>0.99849881774326299</v>
      </c>
      <c r="I65" s="2">
        <f t="shared" si="4"/>
        <v>0</v>
      </c>
      <c r="J65" s="2">
        <f t="shared" si="5"/>
        <v>0</v>
      </c>
      <c r="K65" s="2"/>
    </row>
    <row r="66" spans="1:11">
      <c r="A66">
        <f t="shared" si="6"/>
        <v>1.9000000000000032</v>
      </c>
      <c r="B66">
        <v>1</v>
      </c>
      <c r="C66" s="2">
        <f t="shared" si="8"/>
        <v>0.99883048973494448</v>
      </c>
      <c r="D66" s="4">
        <f t="shared" si="1"/>
        <v>0</v>
      </c>
      <c r="E66" s="2">
        <f t="shared" si="2"/>
        <v>0</v>
      </c>
      <c r="G66" s="2">
        <f t="shared" si="7"/>
        <v>1.1695102650555178E-3</v>
      </c>
      <c r="H66" s="2">
        <f t="shared" si="3"/>
        <v>0.99883048973494448</v>
      </c>
      <c r="I66" s="2">
        <f t="shared" si="4"/>
        <v>0</v>
      </c>
      <c r="J66" s="2">
        <f t="shared" si="5"/>
        <v>0</v>
      </c>
      <c r="K66" s="2"/>
    </row>
    <row r="67" spans="1:11">
      <c r="A67">
        <f t="shared" si="6"/>
        <v>2.0000000000000031</v>
      </c>
      <c r="B67">
        <v>1</v>
      </c>
      <c r="C67" s="2">
        <f t="shared" si="8"/>
        <v>0.9990889488055994</v>
      </c>
      <c r="D67" s="4">
        <f t="shared" si="1"/>
        <v>0</v>
      </c>
      <c r="E67" s="2">
        <f t="shared" si="2"/>
        <v>0</v>
      </c>
      <c r="G67" s="2">
        <f t="shared" si="7"/>
        <v>9.1105119440060278E-4</v>
      </c>
      <c r="H67" s="2">
        <f t="shared" si="3"/>
        <v>0.9990889488055994</v>
      </c>
      <c r="I67" s="2">
        <f t="shared" si="4"/>
        <v>0</v>
      </c>
      <c r="J67" s="2">
        <f t="shared" si="5"/>
        <v>0</v>
      </c>
      <c r="K67" s="2"/>
    </row>
    <row r="68" spans="1:11">
      <c r="A68">
        <f t="shared" si="6"/>
        <v>2.1000000000000032</v>
      </c>
      <c r="B68">
        <v>1</v>
      </c>
      <c r="C68" s="2">
        <f t="shared" si="8"/>
        <v>0.99929032960089947</v>
      </c>
      <c r="D68" s="4">
        <f t="shared" si="1"/>
        <v>0</v>
      </c>
      <c r="E68" s="2">
        <f t="shared" si="2"/>
        <v>0</v>
      </c>
      <c r="G68" s="2">
        <f t="shared" si="7"/>
        <v>7.0967039910052598E-4</v>
      </c>
      <c r="H68" s="2">
        <f t="shared" si="3"/>
        <v>0.99929032960089947</v>
      </c>
      <c r="I68" s="2">
        <f t="shared" si="4"/>
        <v>0</v>
      </c>
      <c r="J68" s="2">
        <f t="shared" si="5"/>
        <v>0</v>
      </c>
      <c r="K68" s="2"/>
    </row>
    <row r="69" spans="1:11">
      <c r="A69">
        <f t="shared" si="6"/>
        <v>2.2000000000000033</v>
      </c>
      <c r="B69">
        <v>1</v>
      </c>
      <c r="C69" s="2">
        <f t="shared" si="8"/>
        <v>0.9994472213630764</v>
      </c>
      <c r="D69" s="4">
        <f t="shared" si="1"/>
        <v>0</v>
      </c>
      <c r="E69" s="2">
        <f t="shared" si="2"/>
        <v>0</v>
      </c>
      <c r="G69" s="2">
        <f t="shared" si="7"/>
        <v>5.5277863692360096E-4</v>
      </c>
      <c r="H69" s="2">
        <f t="shared" si="3"/>
        <v>0.9994472213630764</v>
      </c>
      <c r="I69" s="2">
        <f t="shared" si="4"/>
        <v>0</v>
      </c>
      <c r="J69" s="2">
        <f t="shared" si="5"/>
        <v>0</v>
      </c>
      <c r="K69" s="2"/>
    </row>
    <row r="70" spans="1:11">
      <c r="A70">
        <f t="shared" si="6"/>
        <v>2.3000000000000034</v>
      </c>
      <c r="B70">
        <v>1</v>
      </c>
      <c r="C70" s="2">
        <f t="shared" si="8"/>
        <v>0.99956944291867544</v>
      </c>
      <c r="D70" s="4">
        <f t="shared" si="1"/>
        <v>0</v>
      </c>
      <c r="E70" s="2">
        <f t="shared" si="2"/>
        <v>0</v>
      </c>
      <c r="G70" s="2">
        <f t="shared" si="7"/>
        <v>4.3055708132455628E-4</v>
      </c>
      <c r="H70" s="2">
        <f t="shared" si="3"/>
        <v>0.99956944291867544</v>
      </c>
      <c r="I70" s="2">
        <f t="shared" si="4"/>
        <v>0</v>
      </c>
      <c r="J70" s="2">
        <f t="shared" si="5"/>
        <v>0</v>
      </c>
      <c r="K70" s="2"/>
    </row>
    <row r="71" spans="1:11">
      <c r="A71">
        <f t="shared" si="6"/>
        <v>2.4000000000000035</v>
      </c>
      <c r="B71">
        <v>1</v>
      </c>
      <c r="C71" s="2">
        <f t="shared" si="8"/>
        <v>0.99966464986953363</v>
      </c>
      <c r="D71" s="4">
        <f t="shared" si="1"/>
        <v>0</v>
      </c>
      <c r="E71" s="2">
        <f t="shared" si="2"/>
        <v>0</v>
      </c>
      <c r="G71" s="2">
        <f t="shared" si="7"/>
        <v>3.3535013046637197E-4</v>
      </c>
      <c r="H71" s="2">
        <f t="shared" si="3"/>
        <v>0.99966464986953363</v>
      </c>
      <c r="I71" s="2">
        <f t="shared" si="4"/>
        <v>0</v>
      </c>
      <c r="J71" s="2">
        <f t="shared" si="5"/>
        <v>0</v>
      </c>
      <c r="K71" s="2"/>
    </row>
    <row r="72" spans="1:11">
      <c r="A72">
        <f t="shared" si="6"/>
        <v>2.5000000000000036</v>
      </c>
      <c r="B72">
        <v>1</v>
      </c>
      <c r="C72" s="2">
        <f t="shared" si="8"/>
        <v>0.99973880968090434</v>
      </c>
      <c r="D72" s="4">
        <f t="shared" ref="D72:D87" si="9">IF($D$4&lt;&gt;"",1/(1+EXP(-$B$4*($A72-D$4))),0)</f>
        <v>0</v>
      </c>
      <c r="E72" s="2">
        <f t="shared" ref="E72:E87" si="10">IF($E$4&lt;&gt;"",1/(1+EXP(-$B$4*($A72-E$4))),0)</f>
        <v>0</v>
      </c>
      <c r="G72" s="2">
        <f t="shared" si="7"/>
        <v>2.6119031909566104E-4</v>
      </c>
      <c r="H72" s="2">
        <f t="shared" ref="H72:H87" si="11">C72-D72</f>
        <v>0.99973880968090434</v>
      </c>
      <c r="I72" s="2">
        <f t="shared" ref="I72:I87" si="12">D72-E72</f>
        <v>0</v>
      </c>
      <c r="J72" s="2">
        <f t="shared" ref="J72:J87" si="13">E72</f>
        <v>0</v>
      </c>
      <c r="K72" s="2"/>
    </row>
    <row r="73" spans="1:11">
      <c r="A73">
        <f t="shared" ref="A73:A87" si="14">A72+0.1</f>
        <v>2.6000000000000036</v>
      </c>
      <c r="B73">
        <v>1</v>
      </c>
      <c r="C73" s="2">
        <f t="shared" si="8"/>
        <v>0.9997965730219448</v>
      </c>
      <c r="D73" s="4">
        <f t="shared" si="9"/>
        <v>0</v>
      </c>
      <c r="E73" s="2">
        <f t="shared" si="10"/>
        <v>0</v>
      </c>
      <c r="G73" s="2">
        <f t="shared" ref="G73:G87" si="15">1-H73-I73-J73</f>
        <v>2.0342697805519894E-4</v>
      </c>
      <c r="H73" s="2">
        <f t="shared" si="11"/>
        <v>0.9997965730219448</v>
      </c>
      <c r="I73" s="2">
        <f t="shared" si="12"/>
        <v>0</v>
      </c>
      <c r="J73" s="2">
        <f t="shared" si="13"/>
        <v>0</v>
      </c>
      <c r="K73" s="2"/>
    </row>
    <row r="74" spans="1:11">
      <c r="A74">
        <f t="shared" si="14"/>
        <v>2.7000000000000037</v>
      </c>
      <c r="B74">
        <v>1</v>
      </c>
      <c r="C74" s="2">
        <f t="shared" si="8"/>
        <v>0.9998415637808975</v>
      </c>
      <c r="D74" s="4">
        <f t="shared" si="9"/>
        <v>0</v>
      </c>
      <c r="E74" s="2">
        <f t="shared" si="10"/>
        <v>0</v>
      </c>
      <c r="G74" s="2">
        <f t="shared" si="15"/>
        <v>1.5843621910249794E-4</v>
      </c>
      <c r="H74" s="2">
        <f t="shared" si="11"/>
        <v>0.9998415637808975</v>
      </c>
      <c r="I74" s="2">
        <f t="shared" si="12"/>
        <v>0</v>
      </c>
      <c r="J74" s="2">
        <f t="shared" si="13"/>
        <v>0</v>
      </c>
      <c r="K74" s="2"/>
    </row>
    <row r="75" spans="1:11">
      <c r="A75">
        <f t="shared" si="14"/>
        <v>2.8000000000000038</v>
      </c>
      <c r="B75">
        <v>1</v>
      </c>
      <c r="C75" s="2">
        <f t="shared" si="8"/>
        <v>0.99987660542401369</v>
      </c>
      <c r="D75" s="4">
        <f t="shared" si="9"/>
        <v>0</v>
      </c>
      <c r="E75" s="2">
        <f t="shared" si="10"/>
        <v>0</v>
      </c>
      <c r="G75" s="2">
        <f t="shared" si="15"/>
        <v>1.2339457598631309E-4</v>
      </c>
      <c r="H75" s="2">
        <f t="shared" si="11"/>
        <v>0.99987660542401369</v>
      </c>
      <c r="I75" s="2">
        <f t="shared" si="12"/>
        <v>0</v>
      </c>
      <c r="J75" s="2">
        <f t="shared" si="13"/>
        <v>0</v>
      </c>
      <c r="K75" s="2"/>
    </row>
    <row r="76" spans="1:11">
      <c r="A76">
        <f t="shared" si="14"/>
        <v>2.9000000000000039</v>
      </c>
      <c r="B76">
        <v>1</v>
      </c>
      <c r="C76" s="2">
        <f t="shared" si="8"/>
        <v>0.99990389758450049</v>
      </c>
      <c r="D76" s="4">
        <f t="shared" si="9"/>
        <v>0</v>
      </c>
      <c r="E76" s="2">
        <f t="shared" si="10"/>
        <v>0</v>
      </c>
      <c r="G76" s="2">
        <f t="shared" si="15"/>
        <v>9.6102415499510485E-5</v>
      </c>
      <c r="H76" s="2">
        <f t="shared" si="11"/>
        <v>0.99990389758450049</v>
      </c>
      <c r="I76" s="2">
        <f t="shared" si="12"/>
        <v>0</v>
      </c>
      <c r="J76" s="2">
        <f t="shared" si="13"/>
        <v>0</v>
      </c>
      <c r="K76" s="2"/>
    </row>
    <row r="77" spans="1:11">
      <c r="A77">
        <f t="shared" si="14"/>
        <v>3.000000000000004</v>
      </c>
      <c r="B77">
        <v>1</v>
      </c>
      <c r="C77" s="2">
        <f t="shared" si="8"/>
        <v>0.99992515377248947</v>
      </c>
      <c r="D77" s="4">
        <f t="shared" si="9"/>
        <v>0</v>
      </c>
      <c r="E77" s="2">
        <f t="shared" si="10"/>
        <v>0</v>
      </c>
      <c r="G77" s="2">
        <f t="shared" si="15"/>
        <v>7.4846227510527719E-5</v>
      </c>
      <c r="H77" s="2">
        <f t="shared" si="11"/>
        <v>0.99992515377248947</v>
      </c>
      <c r="I77" s="2">
        <f t="shared" si="12"/>
        <v>0</v>
      </c>
      <c r="J77" s="2">
        <f t="shared" si="13"/>
        <v>0</v>
      </c>
      <c r="K77" s="2"/>
    </row>
    <row r="78" spans="1:11">
      <c r="A78">
        <f t="shared" si="14"/>
        <v>3.1000000000000041</v>
      </c>
      <c r="B78">
        <v>1</v>
      </c>
      <c r="C78" s="2">
        <f t="shared" si="8"/>
        <v>0.99994170873433885</v>
      </c>
      <c r="D78" s="4">
        <f t="shared" si="9"/>
        <v>0</v>
      </c>
      <c r="E78" s="2">
        <f t="shared" si="10"/>
        <v>0</v>
      </c>
      <c r="G78" s="2">
        <f t="shared" si="15"/>
        <v>5.829126566114784E-5</v>
      </c>
      <c r="H78" s="2">
        <f t="shared" si="11"/>
        <v>0.99994170873433885</v>
      </c>
      <c r="I78" s="2">
        <f t="shared" si="12"/>
        <v>0</v>
      </c>
      <c r="J78" s="2">
        <f t="shared" si="13"/>
        <v>0</v>
      </c>
      <c r="K78" s="2"/>
    </row>
    <row r="79" spans="1:11">
      <c r="A79">
        <f t="shared" si="14"/>
        <v>3.2000000000000042</v>
      </c>
      <c r="B79">
        <v>1</v>
      </c>
      <c r="C79" s="2">
        <f t="shared" si="8"/>
        <v>0.99995460213129761</v>
      </c>
      <c r="D79" s="4">
        <f t="shared" si="9"/>
        <v>0</v>
      </c>
      <c r="E79" s="2">
        <f t="shared" si="10"/>
        <v>0</v>
      </c>
      <c r="G79" s="2">
        <f t="shared" si="15"/>
        <v>4.5397868702390376E-5</v>
      </c>
      <c r="H79" s="2">
        <f t="shared" si="11"/>
        <v>0.99995460213129761</v>
      </c>
      <c r="I79" s="2">
        <f t="shared" si="12"/>
        <v>0</v>
      </c>
      <c r="J79" s="2">
        <f t="shared" si="13"/>
        <v>0</v>
      </c>
      <c r="K79" s="2"/>
    </row>
    <row r="80" spans="1:11">
      <c r="A80">
        <f t="shared" si="14"/>
        <v>3.3000000000000043</v>
      </c>
      <c r="B80">
        <v>1</v>
      </c>
      <c r="C80" s="2">
        <f t="shared" si="8"/>
        <v>0.9999646437492582</v>
      </c>
      <c r="D80" s="4">
        <f t="shared" si="9"/>
        <v>0</v>
      </c>
      <c r="E80" s="2">
        <f t="shared" si="10"/>
        <v>0</v>
      </c>
      <c r="G80" s="2">
        <f t="shared" si="15"/>
        <v>3.5356250741802597E-5</v>
      </c>
      <c r="H80" s="2">
        <f t="shared" si="11"/>
        <v>0.9999646437492582</v>
      </c>
      <c r="I80" s="2">
        <f t="shared" si="12"/>
        <v>0</v>
      </c>
      <c r="J80" s="2">
        <f t="shared" si="13"/>
        <v>0</v>
      </c>
      <c r="K80" s="2"/>
    </row>
    <row r="81" spans="1:11">
      <c r="A81">
        <f t="shared" si="14"/>
        <v>3.4000000000000044</v>
      </c>
      <c r="B81">
        <v>1</v>
      </c>
      <c r="C81" s="2">
        <f t="shared" si="8"/>
        <v>0.99997246430888531</v>
      </c>
      <c r="D81" s="4">
        <f t="shared" si="9"/>
        <v>0</v>
      </c>
      <c r="E81" s="2">
        <f t="shared" si="10"/>
        <v>0</v>
      </c>
      <c r="G81" s="2">
        <f t="shared" si="15"/>
        <v>2.7535691114688454E-5</v>
      </c>
      <c r="H81" s="2">
        <f t="shared" si="11"/>
        <v>0.99997246430888531</v>
      </c>
      <c r="I81" s="2">
        <f t="shared" si="12"/>
        <v>0</v>
      </c>
      <c r="J81" s="2">
        <f t="shared" si="13"/>
        <v>0</v>
      </c>
      <c r="K81" s="2"/>
    </row>
    <row r="82" spans="1:11">
      <c r="A82">
        <f t="shared" si="14"/>
        <v>3.5000000000000044</v>
      </c>
      <c r="B82">
        <v>1</v>
      </c>
      <c r="C82" s="2">
        <f t="shared" si="8"/>
        <v>0.99997855505157918</v>
      </c>
      <c r="D82" s="4">
        <f t="shared" si="9"/>
        <v>0</v>
      </c>
      <c r="E82" s="2">
        <f t="shared" si="10"/>
        <v>0</v>
      </c>
      <c r="G82" s="2">
        <f t="shared" si="15"/>
        <v>2.1444948420823451E-5</v>
      </c>
      <c r="H82" s="2">
        <f t="shared" si="11"/>
        <v>0.99997855505157918</v>
      </c>
      <c r="I82" s="2">
        <f t="shared" si="12"/>
        <v>0</v>
      </c>
      <c r="J82" s="2">
        <f t="shared" si="13"/>
        <v>0</v>
      </c>
      <c r="K82" s="2"/>
    </row>
    <row r="83" spans="1:11">
      <c r="A83">
        <f t="shared" si="14"/>
        <v>3.6000000000000045</v>
      </c>
      <c r="B83">
        <v>1</v>
      </c>
      <c r="C83" s="2">
        <f t="shared" si="8"/>
        <v>0.99998329857815205</v>
      </c>
      <c r="D83" s="4">
        <f t="shared" si="9"/>
        <v>0</v>
      </c>
      <c r="E83" s="2">
        <f t="shared" si="10"/>
        <v>0</v>
      </c>
      <c r="G83" s="2">
        <f t="shared" si="15"/>
        <v>1.6701421847953313E-5</v>
      </c>
      <c r="H83" s="2">
        <f t="shared" si="11"/>
        <v>0.99998329857815205</v>
      </c>
      <c r="I83" s="2">
        <f t="shared" si="12"/>
        <v>0</v>
      </c>
      <c r="J83" s="2">
        <f t="shared" si="13"/>
        <v>0</v>
      </c>
      <c r="K83" s="2"/>
    </row>
    <row r="84" spans="1:11">
      <c r="A84">
        <f t="shared" si="14"/>
        <v>3.7000000000000046</v>
      </c>
      <c r="B84">
        <v>1</v>
      </c>
      <c r="C84" s="2">
        <f t="shared" si="8"/>
        <v>0.99998699287153348</v>
      </c>
      <c r="D84" s="4">
        <f t="shared" si="9"/>
        <v>0</v>
      </c>
      <c r="E84" s="2">
        <f t="shared" si="10"/>
        <v>0</v>
      </c>
      <c r="G84" s="2">
        <f t="shared" si="15"/>
        <v>1.300712846652452E-5</v>
      </c>
      <c r="H84" s="2">
        <f t="shared" si="11"/>
        <v>0.99998699287153348</v>
      </c>
      <c r="I84" s="2">
        <f t="shared" si="12"/>
        <v>0</v>
      </c>
      <c r="J84" s="2">
        <f t="shared" si="13"/>
        <v>0</v>
      </c>
      <c r="K84" s="2"/>
    </row>
    <row r="85" spans="1:11">
      <c r="A85">
        <f t="shared" si="14"/>
        <v>3.8000000000000047</v>
      </c>
      <c r="B85">
        <v>1</v>
      </c>
      <c r="C85" s="2">
        <f t="shared" si="8"/>
        <v>0.99998987000901918</v>
      </c>
      <c r="D85" s="4">
        <f t="shared" si="9"/>
        <v>0</v>
      </c>
      <c r="E85" s="2">
        <f t="shared" si="10"/>
        <v>0</v>
      </c>
      <c r="G85" s="2">
        <f t="shared" si="15"/>
        <v>1.0129990980822789E-5</v>
      </c>
      <c r="H85" s="2">
        <f t="shared" si="11"/>
        <v>0.99998987000901918</v>
      </c>
      <c r="I85" s="2">
        <f t="shared" si="12"/>
        <v>0</v>
      </c>
      <c r="J85" s="2">
        <f t="shared" si="13"/>
        <v>0</v>
      </c>
      <c r="K85" s="2"/>
    </row>
    <row r="86" spans="1:11">
      <c r="A86">
        <f t="shared" si="14"/>
        <v>3.9000000000000048</v>
      </c>
      <c r="B86">
        <v>1</v>
      </c>
      <c r="C86" s="2">
        <f t="shared" si="8"/>
        <v>0.99999211073741379</v>
      </c>
      <c r="D86" s="4">
        <f t="shared" si="9"/>
        <v>0</v>
      </c>
      <c r="E86" s="2">
        <f t="shared" si="10"/>
        <v>0</v>
      </c>
      <c r="G86" s="2">
        <f t="shared" si="15"/>
        <v>7.8892625862136967E-6</v>
      </c>
      <c r="H86" s="2">
        <f t="shared" si="11"/>
        <v>0.99999211073741379</v>
      </c>
      <c r="I86" s="2">
        <f t="shared" si="12"/>
        <v>0</v>
      </c>
      <c r="J86" s="2">
        <f t="shared" si="13"/>
        <v>0</v>
      </c>
      <c r="K86" s="2"/>
    </row>
    <row r="87" spans="1:11">
      <c r="A87">
        <f t="shared" si="14"/>
        <v>4.0000000000000044</v>
      </c>
      <c r="B87">
        <v>1</v>
      </c>
      <c r="C87" s="2">
        <f t="shared" si="8"/>
        <v>0.99999385582539779</v>
      </c>
      <c r="D87" s="4">
        <f t="shared" si="9"/>
        <v>0</v>
      </c>
      <c r="E87" s="2">
        <f t="shared" si="10"/>
        <v>0</v>
      </c>
      <c r="G87" s="2">
        <f t="shared" si="15"/>
        <v>6.1441746022072863E-6</v>
      </c>
      <c r="H87" s="2">
        <f t="shared" si="11"/>
        <v>0.99999385582539779</v>
      </c>
      <c r="I87" s="2">
        <f t="shared" si="12"/>
        <v>0</v>
      </c>
      <c r="J87" s="2">
        <f t="shared" si="13"/>
        <v>0</v>
      </c>
      <c r="K87" s="2"/>
    </row>
  </sheetData>
  <pageMargins left="0.511811024" right="0.511811024" top="0.78740157499999996" bottom="0.78740157499999996" header="0.31496062000000002" footer="0.31496062000000002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F6"/>
  <sheetViews>
    <sheetView tabSelected="1" workbookViewId="0">
      <selection activeCell="I21" sqref="I21"/>
    </sheetView>
  </sheetViews>
  <sheetFormatPr defaultRowHeight="15"/>
  <cols>
    <col min="4" max="4" width="10.42578125" customWidth="1"/>
  </cols>
  <sheetData>
    <row r="1" spans="1:6" ht="24.75" customHeight="1">
      <c r="A1" s="6" t="s">
        <v>11</v>
      </c>
    </row>
    <row r="2" spans="1:6" ht="18.75">
      <c r="A2" s="5" t="s">
        <v>8</v>
      </c>
      <c r="B2">
        <v>1</v>
      </c>
      <c r="D2" s="16" t="s">
        <v>12</v>
      </c>
      <c r="E2" s="18">
        <f>VLOOKUP($B$2,Parametros!$A$1:$I$100,9)</f>
        <v>2</v>
      </c>
    </row>
    <row r="3" spans="1:6" ht="15.75" thickBot="1"/>
    <row r="4" spans="1:6">
      <c r="A4" s="8" t="s">
        <v>9</v>
      </c>
      <c r="B4" s="9" t="s">
        <v>10</v>
      </c>
      <c r="C4" s="9" t="str">
        <f>IF(E2&gt;2,"b2","")</f>
        <v/>
      </c>
      <c r="D4" s="10" t="str">
        <f>IF(E2&gt;3,"b3","")</f>
        <v/>
      </c>
    </row>
    <row r="5" spans="1:6" ht="15.75" thickBot="1">
      <c r="A5" s="11">
        <f>VLOOKUP($B$2,Parametros!$A$1:$G$100,2)</f>
        <v>2.5</v>
      </c>
      <c r="B5" s="17">
        <f>VLOOKUP($B$2,Parametros!$A$1:$G$100,3)</f>
        <v>-0.8</v>
      </c>
      <c r="C5" s="17" t="str">
        <f>IF(E2&gt;2,VLOOKUP($B$2,Parametros!$A$1:$G$100,4),"")</f>
        <v/>
      </c>
      <c r="D5" s="20" t="str">
        <f>IF(E2&gt;3,VLOOKUP($B$2,Parametros!$A$1:$G$100,5),"")</f>
        <v/>
      </c>
    </row>
    <row r="6" spans="1:6">
      <c r="C6" s="18"/>
      <c r="D6" s="18"/>
      <c r="E6" s="18"/>
      <c r="F6" s="18"/>
    </row>
  </sheetData>
  <conditionalFormatting sqref="D4:D5">
    <cfRule type="expression" dxfId="0" priority="1">
      <formula>"$E$2=3"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Parametros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 Tavares</cp:lastModifiedBy>
  <cp:lastPrinted>2013-03-20T13:24:13Z</cp:lastPrinted>
  <dcterms:created xsi:type="dcterms:W3CDTF">2013-03-20T11:13:25Z</dcterms:created>
  <dcterms:modified xsi:type="dcterms:W3CDTF">2013-04-18T02:26:15Z</dcterms:modified>
</cp:coreProperties>
</file>