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OneDrive\Documents\Disciplinas Listas e Provas\TRI PPGME\"/>
    </mc:Choice>
  </mc:AlternateContent>
  <xr:revisionPtr revIDLastSave="26" documentId="11_DB6B63C06DC18AF6C35D6AB8E31EB45CA4FA56B2" xr6:coauthVersionLast="45" xr6:coauthVersionMax="45" xr10:uidLastSave="{85064DDB-CD90-4EB1-95B0-EBA2B6F75147}"/>
  <bookViews>
    <workbookView xWindow="-120" yWindow="-120" windowWidth="29040" windowHeight="15840" xr2:uid="{00000000-000D-0000-FFFF-FFFF00000000}"/>
  </bookViews>
  <sheets>
    <sheet name="CCI1" sheetId="10" r:id="rId1"/>
    <sheet name="CCI" sheetId="4" r:id="rId2"/>
    <sheet name="InfoItem" sheetId="8" r:id="rId3"/>
    <sheet name="InfoTeste" sheetId="9" r:id="rId4"/>
    <sheet name="CCI NL" sheetId="1" r:id="rId5"/>
    <sheet name="MRG" sheetId="5" r:id="rId6"/>
    <sheet name="MRN" sheetId="6" r:id="rId7"/>
  </sheets>
  <definedNames>
    <definedName name="a" localSheetId="3">InfoTeste!$B$4</definedName>
    <definedName name="a">InfoItem!$B$4</definedName>
    <definedName name="b" localSheetId="3">InfoTeste!$B$5</definedName>
    <definedName name="b">InfoItem!$B$5</definedName>
    <definedName name="c_" localSheetId="3">InfoTeste!$B$6</definedName>
    <definedName name="c_">InfoItem!$B$6</definedName>
    <definedName name="D" localSheetId="3">InfoTeste!$B$3</definedName>
    <definedName name="D">InfoItem!$B$3</definedName>
    <definedName name="Titulo" localSheetId="6">MRN!$M$7</definedName>
    <definedName name="Titulo">MRG!$L$7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0" l="1"/>
  <c r="H4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J24" i="9" l="1"/>
  <c r="J40" i="9"/>
  <c r="J56" i="9"/>
  <c r="J72" i="9"/>
  <c r="J88" i="9"/>
  <c r="H17" i="9"/>
  <c r="H35" i="9"/>
  <c r="H51" i="9"/>
  <c r="H67" i="9"/>
  <c r="C11" i="9"/>
  <c r="H11" i="9" s="1"/>
  <c r="D11" i="9"/>
  <c r="I11" i="9" s="1"/>
  <c r="E11" i="9"/>
  <c r="J11" i="9" s="1"/>
  <c r="F11" i="9"/>
  <c r="K11" i="9" s="1"/>
  <c r="C12" i="9"/>
  <c r="H12" i="9" s="1"/>
  <c r="D12" i="9"/>
  <c r="I12" i="9" s="1"/>
  <c r="E12" i="9"/>
  <c r="J12" i="9" s="1"/>
  <c r="F12" i="9"/>
  <c r="K12" i="9" s="1"/>
  <c r="C13" i="9"/>
  <c r="H13" i="9" s="1"/>
  <c r="D13" i="9"/>
  <c r="I13" i="9" s="1"/>
  <c r="E13" i="9"/>
  <c r="J13" i="9" s="1"/>
  <c r="F13" i="9"/>
  <c r="K13" i="9" s="1"/>
  <c r="C14" i="9"/>
  <c r="H14" i="9" s="1"/>
  <c r="D14" i="9"/>
  <c r="I14" i="9" s="1"/>
  <c r="E14" i="9"/>
  <c r="J14" i="9" s="1"/>
  <c r="F14" i="9"/>
  <c r="K14" i="9" s="1"/>
  <c r="C15" i="9"/>
  <c r="H15" i="9" s="1"/>
  <c r="D15" i="9"/>
  <c r="I15" i="9" s="1"/>
  <c r="E15" i="9"/>
  <c r="J15" i="9" s="1"/>
  <c r="F15" i="9"/>
  <c r="K15" i="9" s="1"/>
  <c r="C16" i="9"/>
  <c r="H16" i="9" s="1"/>
  <c r="D16" i="9"/>
  <c r="I16" i="9" s="1"/>
  <c r="E16" i="9"/>
  <c r="J16" i="9" s="1"/>
  <c r="F16" i="9"/>
  <c r="K16" i="9" s="1"/>
  <c r="C17" i="9"/>
  <c r="D17" i="9"/>
  <c r="I17" i="9" s="1"/>
  <c r="E17" i="9"/>
  <c r="J17" i="9" s="1"/>
  <c r="F17" i="9"/>
  <c r="K17" i="9" s="1"/>
  <c r="C18" i="9"/>
  <c r="H18" i="9" s="1"/>
  <c r="D18" i="9"/>
  <c r="I18" i="9" s="1"/>
  <c r="E18" i="9"/>
  <c r="J18" i="9" s="1"/>
  <c r="F18" i="9"/>
  <c r="K18" i="9" s="1"/>
  <c r="C19" i="9"/>
  <c r="H19" i="9" s="1"/>
  <c r="D19" i="9"/>
  <c r="I19" i="9" s="1"/>
  <c r="E19" i="9"/>
  <c r="J19" i="9" s="1"/>
  <c r="F19" i="9"/>
  <c r="K19" i="9" s="1"/>
  <c r="C20" i="9"/>
  <c r="H20" i="9" s="1"/>
  <c r="D20" i="9"/>
  <c r="I20" i="9" s="1"/>
  <c r="E20" i="9"/>
  <c r="J20" i="9" s="1"/>
  <c r="F20" i="9"/>
  <c r="K20" i="9" s="1"/>
  <c r="C21" i="9"/>
  <c r="H21" i="9" s="1"/>
  <c r="D21" i="9"/>
  <c r="I21" i="9" s="1"/>
  <c r="E21" i="9"/>
  <c r="J21" i="9" s="1"/>
  <c r="F21" i="9"/>
  <c r="K21" i="9" s="1"/>
  <c r="C22" i="9"/>
  <c r="H22" i="9" s="1"/>
  <c r="D22" i="9"/>
  <c r="I22" i="9" s="1"/>
  <c r="E22" i="9"/>
  <c r="J22" i="9" s="1"/>
  <c r="F22" i="9"/>
  <c r="K22" i="9" s="1"/>
  <c r="C23" i="9"/>
  <c r="H23" i="9" s="1"/>
  <c r="D23" i="9"/>
  <c r="I23" i="9" s="1"/>
  <c r="E23" i="9"/>
  <c r="J23" i="9" s="1"/>
  <c r="F23" i="9"/>
  <c r="K23" i="9" s="1"/>
  <c r="C24" i="9"/>
  <c r="H24" i="9" s="1"/>
  <c r="D24" i="9"/>
  <c r="I24" i="9" s="1"/>
  <c r="E24" i="9"/>
  <c r="F24" i="9"/>
  <c r="K24" i="9" s="1"/>
  <c r="C25" i="9"/>
  <c r="H25" i="9" s="1"/>
  <c r="D25" i="9"/>
  <c r="I25" i="9" s="1"/>
  <c r="E25" i="9"/>
  <c r="J25" i="9" s="1"/>
  <c r="F25" i="9"/>
  <c r="K25" i="9" s="1"/>
  <c r="C26" i="9"/>
  <c r="H26" i="9" s="1"/>
  <c r="D26" i="9"/>
  <c r="I26" i="9" s="1"/>
  <c r="E26" i="9"/>
  <c r="J26" i="9" s="1"/>
  <c r="F26" i="9"/>
  <c r="K26" i="9" s="1"/>
  <c r="C27" i="9"/>
  <c r="H27" i="9" s="1"/>
  <c r="D27" i="9"/>
  <c r="I27" i="9" s="1"/>
  <c r="E27" i="9"/>
  <c r="J27" i="9" s="1"/>
  <c r="F27" i="9"/>
  <c r="K27" i="9" s="1"/>
  <c r="C28" i="9"/>
  <c r="H28" i="9" s="1"/>
  <c r="D28" i="9"/>
  <c r="I28" i="9" s="1"/>
  <c r="E28" i="9"/>
  <c r="J28" i="9" s="1"/>
  <c r="F28" i="9"/>
  <c r="K28" i="9" s="1"/>
  <c r="C29" i="9"/>
  <c r="H29" i="9" s="1"/>
  <c r="D29" i="9"/>
  <c r="I29" i="9" s="1"/>
  <c r="E29" i="9"/>
  <c r="J29" i="9" s="1"/>
  <c r="F29" i="9"/>
  <c r="K29" i="9" s="1"/>
  <c r="C30" i="9"/>
  <c r="H30" i="9" s="1"/>
  <c r="D30" i="9"/>
  <c r="I30" i="9" s="1"/>
  <c r="E30" i="9"/>
  <c r="J30" i="9" s="1"/>
  <c r="F30" i="9"/>
  <c r="K30" i="9" s="1"/>
  <c r="C31" i="9"/>
  <c r="H31" i="9" s="1"/>
  <c r="D31" i="9"/>
  <c r="I31" i="9" s="1"/>
  <c r="E31" i="9"/>
  <c r="J31" i="9" s="1"/>
  <c r="F31" i="9"/>
  <c r="K31" i="9" s="1"/>
  <c r="C32" i="9"/>
  <c r="H32" i="9" s="1"/>
  <c r="D32" i="9"/>
  <c r="I32" i="9" s="1"/>
  <c r="E32" i="9"/>
  <c r="J32" i="9" s="1"/>
  <c r="F32" i="9"/>
  <c r="K32" i="9" s="1"/>
  <c r="C33" i="9"/>
  <c r="H33" i="9" s="1"/>
  <c r="D33" i="9"/>
  <c r="I33" i="9" s="1"/>
  <c r="E33" i="9"/>
  <c r="J33" i="9" s="1"/>
  <c r="F33" i="9"/>
  <c r="K33" i="9" s="1"/>
  <c r="C34" i="9"/>
  <c r="H34" i="9" s="1"/>
  <c r="D34" i="9"/>
  <c r="I34" i="9" s="1"/>
  <c r="E34" i="9"/>
  <c r="J34" i="9" s="1"/>
  <c r="F34" i="9"/>
  <c r="K34" i="9" s="1"/>
  <c r="C35" i="9"/>
  <c r="D35" i="9"/>
  <c r="I35" i="9" s="1"/>
  <c r="E35" i="9"/>
  <c r="J35" i="9" s="1"/>
  <c r="F35" i="9"/>
  <c r="K35" i="9" s="1"/>
  <c r="C36" i="9"/>
  <c r="H36" i="9" s="1"/>
  <c r="D36" i="9"/>
  <c r="I36" i="9" s="1"/>
  <c r="E36" i="9"/>
  <c r="J36" i="9" s="1"/>
  <c r="F36" i="9"/>
  <c r="K36" i="9" s="1"/>
  <c r="C37" i="9"/>
  <c r="H37" i="9" s="1"/>
  <c r="D37" i="9"/>
  <c r="I37" i="9" s="1"/>
  <c r="E37" i="9"/>
  <c r="J37" i="9" s="1"/>
  <c r="F37" i="9"/>
  <c r="K37" i="9" s="1"/>
  <c r="C38" i="9"/>
  <c r="H38" i="9" s="1"/>
  <c r="D38" i="9"/>
  <c r="I38" i="9" s="1"/>
  <c r="E38" i="9"/>
  <c r="J38" i="9" s="1"/>
  <c r="F38" i="9"/>
  <c r="K38" i="9" s="1"/>
  <c r="C39" i="9"/>
  <c r="H39" i="9" s="1"/>
  <c r="D39" i="9"/>
  <c r="I39" i="9" s="1"/>
  <c r="E39" i="9"/>
  <c r="J39" i="9" s="1"/>
  <c r="F39" i="9"/>
  <c r="K39" i="9" s="1"/>
  <c r="C40" i="9"/>
  <c r="H40" i="9" s="1"/>
  <c r="D40" i="9"/>
  <c r="I40" i="9" s="1"/>
  <c r="E40" i="9"/>
  <c r="F40" i="9"/>
  <c r="K40" i="9" s="1"/>
  <c r="C41" i="9"/>
  <c r="H41" i="9" s="1"/>
  <c r="D41" i="9"/>
  <c r="I41" i="9" s="1"/>
  <c r="E41" i="9"/>
  <c r="J41" i="9" s="1"/>
  <c r="F41" i="9"/>
  <c r="K41" i="9" s="1"/>
  <c r="C42" i="9"/>
  <c r="H42" i="9" s="1"/>
  <c r="D42" i="9"/>
  <c r="I42" i="9" s="1"/>
  <c r="E42" i="9"/>
  <c r="J42" i="9" s="1"/>
  <c r="F42" i="9"/>
  <c r="K42" i="9" s="1"/>
  <c r="C43" i="9"/>
  <c r="H43" i="9" s="1"/>
  <c r="D43" i="9"/>
  <c r="I43" i="9" s="1"/>
  <c r="E43" i="9"/>
  <c r="J43" i="9" s="1"/>
  <c r="F43" i="9"/>
  <c r="K43" i="9" s="1"/>
  <c r="C44" i="9"/>
  <c r="H44" i="9" s="1"/>
  <c r="D44" i="9"/>
  <c r="I44" i="9" s="1"/>
  <c r="E44" i="9"/>
  <c r="J44" i="9" s="1"/>
  <c r="F44" i="9"/>
  <c r="K44" i="9" s="1"/>
  <c r="C45" i="9"/>
  <c r="H45" i="9" s="1"/>
  <c r="D45" i="9"/>
  <c r="I45" i="9" s="1"/>
  <c r="E45" i="9"/>
  <c r="J45" i="9" s="1"/>
  <c r="F45" i="9"/>
  <c r="K45" i="9" s="1"/>
  <c r="C46" i="9"/>
  <c r="H46" i="9" s="1"/>
  <c r="D46" i="9"/>
  <c r="I46" i="9" s="1"/>
  <c r="E46" i="9"/>
  <c r="J46" i="9" s="1"/>
  <c r="F46" i="9"/>
  <c r="K46" i="9" s="1"/>
  <c r="C47" i="9"/>
  <c r="H47" i="9" s="1"/>
  <c r="D47" i="9"/>
  <c r="I47" i="9" s="1"/>
  <c r="E47" i="9"/>
  <c r="J47" i="9" s="1"/>
  <c r="F47" i="9"/>
  <c r="K47" i="9" s="1"/>
  <c r="C48" i="9"/>
  <c r="H48" i="9" s="1"/>
  <c r="D48" i="9"/>
  <c r="I48" i="9" s="1"/>
  <c r="E48" i="9"/>
  <c r="J48" i="9" s="1"/>
  <c r="F48" i="9"/>
  <c r="K48" i="9" s="1"/>
  <c r="C49" i="9"/>
  <c r="H49" i="9" s="1"/>
  <c r="D49" i="9"/>
  <c r="I49" i="9" s="1"/>
  <c r="E49" i="9"/>
  <c r="J49" i="9" s="1"/>
  <c r="F49" i="9"/>
  <c r="K49" i="9" s="1"/>
  <c r="C50" i="9"/>
  <c r="H50" i="9" s="1"/>
  <c r="D50" i="9"/>
  <c r="I50" i="9" s="1"/>
  <c r="E50" i="9"/>
  <c r="J50" i="9" s="1"/>
  <c r="F50" i="9"/>
  <c r="K50" i="9" s="1"/>
  <c r="C51" i="9"/>
  <c r="D51" i="9"/>
  <c r="I51" i="9" s="1"/>
  <c r="E51" i="9"/>
  <c r="J51" i="9" s="1"/>
  <c r="F51" i="9"/>
  <c r="K51" i="9" s="1"/>
  <c r="C52" i="9"/>
  <c r="H52" i="9" s="1"/>
  <c r="D52" i="9"/>
  <c r="I52" i="9" s="1"/>
  <c r="E52" i="9"/>
  <c r="J52" i="9" s="1"/>
  <c r="F52" i="9"/>
  <c r="K52" i="9" s="1"/>
  <c r="C53" i="9"/>
  <c r="H53" i="9" s="1"/>
  <c r="D53" i="9"/>
  <c r="I53" i="9" s="1"/>
  <c r="E53" i="9"/>
  <c r="J53" i="9" s="1"/>
  <c r="F53" i="9"/>
  <c r="K53" i="9" s="1"/>
  <c r="C54" i="9"/>
  <c r="H54" i="9" s="1"/>
  <c r="D54" i="9"/>
  <c r="I54" i="9" s="1"/>
  <c r="E54" i="9"/>
  <c r="J54" i="9" s="1"/>
  <c r="F54" i="9"/>
  <c r="K54" i="9" s="1"/>
  <c r="C55" i="9"/>
  <c r="H55" i="9" s="1"/>
  <c r="D55" i="9"/>
  <c r="I55" i="9" s="1"/>
  <c r="E55" i="9"/>
  <c r="J55" i="9" s="1"/>
  <c r="F55" i="9"/>
  <c r="K55" i="9" s="1"/>
  <c r="C56" i="9"/>
  <c r="H56" i="9" s="1"/>
  <c r="D56" i="9"/>
  <c r="I56" i="9" s="1"/>
  <c r="E56" i="9"/>
  <c r="F56" i="9"/>
  <c r="K56" i="9" s="1"/>
  <c r="C57" i="9"/>
  <c r="H57" i="9" s="1"/>
  <c r="D57" i="9"/>
  <c r="I57" i="9" s="1"/>
  <c r="E57" i="9"/>
  <c r="J57" i="9" s="1"/>
  <c r="F57" i="9"/>
  <c r="K57" i="9" s="1"/>
  <c r="C58" i="9"/>
  <c r="H58" i="9" s="1"/>
  <c r="D58" i="9"/>
  <c r="I58" i="9" s="1"/>
  <c r="E58" i="9"/>
  <c r="J58" i="9" s="1"/>
  <c r="F58" i="9"/>
  <c r="K58" i="9" s="1"/>
  <c r="C59" i="9"/>
  <c r="H59" i="9" s="1"/>
  <c r="D59" i="9"/>
  <c r="I59" i="9" s="1"/>
  <c r="E59" i="9"/>
  <c r="J59" i="9" s="1"/>
  <c r="F59" i="9"/>
  <c r="K59" i="9" s="1"/>
  <c r="C60" i="9"/>
  <c r="H60" i="9" s="1"/>
  <c r="D60" i="9"/>
  <c r="I60" i="9" s="1"/>
  <c r="E60" i="9"/>
  <c r="J60" i="9" s="1"/>
  <c r="F60" i="9"/>
  <c r="K60" i="9" s="1"/>
  <c r="C61" i="9"/>
  <c r="H61" i="9" s="1"/>
  <c r="D61" i="9"/>
  <c r="I61" i="9" s="1"/>
  <c r="E61" i="9"/>
  <c r="J61" i="9" s="1"/>
  <c r="F61" i="9"/>
  <c r="K61" i="9" s="1"/>
  <c r="C62" i="9"/>
  <c r="H62" i="9" s="1"/>
  <c r="D62" i="9"/>
  <c r="I62" i="9" s="1"/>
  <c r="E62" i="9"/>
  <c r="J62" i="9" s="1"/>
  <c r="F62" i="9"/>
  <c r="K62" i="9" s="1"/>
  <c r="C63" i="9"/>
  <c r="H63" i="9" s="1"/>
  <c r="D63" i="9"/>
  <c r="I63" i="9" s="1"/>
  <c r="E63" i="9"/>
  <c r="J63" i="9" s="1"/>
  <c r="F63" i="9"/>
  <c r="K63" i="9" s="1"/>
  <c r="C64" i="9"/>
  <c r="H64" i="9" s="1"/>
  <c r="D64" i="9"/>
  <c r="I64" i="9" s="1"/>
  <c r="E64" i="9"/>
  <c r="J64" i="9" s="1"/>
  <c r="F64" i="9"/>
  <c r="K64" i="9" s="1"/>
  <c r="C65" i="9"/>
  <c r="H65" i="9" s="1"/>
  <c r="D65" i="9"/>
  <c r="I65" i="9" s="1"/>
  <c r="E65" i="9"/>
  <c r="J65" i="9" s="1"/>
  <c r="F65" i="9"/>
  <c r="K65" i="9" s="1"/>
  <c r="C66" i="9"/>
  <c r="H66" i="9" s="1"/>
  <c r="D66" i="9"/>
  <c r="I66" i="9" s="1"/>
  <c r="E66" i="9"/>
  <c r="J66" i="9" s="1"/>
  <c r="F66" i="9"/>
  <c r="K66" i="9" s="1"/>
  <c r="C67" i="9"/>
  <c r="D67" i="9"/>
  <c r="I67" i="9" s="1"/>
  <c r="E67" i="9"/>
  <c r="J67" i="9" s="1"/>
  <c r="F67" i="9"/>
  <c r="K67" i="9" s="1"/>
  <c r="C68" i="9"/>
  <c r="H68" i="9" s="1"/>
  <c r="D68" i="9"/>
  <c r="I68" i="9" s="1"/>
  <c r="E68" i="9"/>
  <c r="J68" i="9" s="1"/>
  <c r="F68" i="9"/>
  <c r="K68" i="9" s="1"/>
  <c r="C69" i="9"/>
  <c r="H69" i="9" s="1"/>
  <c r="D69" i="9"/>
  <c r="I69" i="9" s="1"/>
  <c r="E69" i="9"/>
  <c r="J69" i="9" s="1"/>
  <c r="F69" i="9"/>
  <c r="K69" i="9" s="1"/>
  <c r="C70" i="9"/>
  <c r="H70" i="9" s="1"/>
  <c r="D70" i="9"/>
  <c r="I70" i="9" s="1"/>
  <c r="E70" i="9"/>
  <c r="J70" i="9" s="1"/>
  <c r="F70" i="9"/>
  <c r="K70" i="9" s="1"/>
  <c r="C71" i="9"/>
  <c r="H71" i="9" s="1"/>
  <c r="D71" i="9"/>
  <c r="I71" i="9" s="1"/>
  <c r="E71" i="9"/>
  <c r="J71" i="9" s="1"/>
  <c r="F71" i="9"/>
  <c r="K71" i="9" s="1"/>
  <c r="C72" i="9"/>
  <c r="H72" i="9" s="1"/>
  <c r="D72" i="9"/>
  <c r="I72" i="9" s="1"/>
  <c r="E72" i="9"/>
  <c r="F72" i="9"/>
  <c r="K72" i="9" s="1"/>
  <c r="C73" i="9"/>
  <c r="H73" i="9" s="1"/>
  <c r="D73" i="9"/>
  <c r="I73" i="9" s="1"/>
  <c r="E73" i="9"/>
  <c r="J73" i="9" s="1"/>
  <c r="F73" i="9"/>
  <c r="K73" i="9" s="1"/>
  <c r="C74" i="9"/>
  <c r="H74" i="9" s="1"/>
  <c r="D74" i="9"/>
  <c r="I74" i="9" s="1"/>
  <c r="E74" i="9"/>
  <c r="J74" i="9" s="1"/>
  <c r="F74" i="9"/>
  <c r="K74" i="9" s="1"/>
  <c r="C75" i="9"/>
  <c r="H75" i="9" s="1"/>
  <c r="D75" i="9"/>
  <c r="I75" i="9" s="1"/>
  <c r="E75" i="9"/>
  <c r="J75" i="9" s="1"/>
  <c r="F75" i="9"/>
  <c r="K75" i="9" s="1"/>
  <c r="C76" i="9"/>
  <c r="H76" i="9" s="1"/>
  <c r="D76" i="9"/>
  <c r="I76" i="9" s="1"/>
  <c r="E76" i="9"/>
  <c r="J76" i="9" s="1"/>
  <c r="F76" i="9"/>
  <c r="K76" i="9" s="1"/>
  <c r="C77" i="9"/>
  <c r="H77" i="9" s="1"/>
  <c r="D77" i="9"/>
  <c r="I77" i="9" s="1"/>
  <c r="E77" i="9"/>
  <c r="J77" i="9" s="1"/>
  <c r="F77" i="9"/>
  <c r="K77" i="9" s="1"/>
  <c r="C78" i="9"/>
  <c r="H78" i="9" s="1"/>
  <c r="D78" i="9"/>
  <c r="I78" i="9" s="1"/>
  <c r="E78" i="9"/>
  <c r="J78" i="9" s="1"/>
  <c r="F78" i="9"/>
  <c r="K78" i="9" s="1"/>
  <c r="C79" i="9"/>
  <c r="H79" i="9" s="1"/>
  <c r="D79" i="9"/>
  <c r="I79" i="9" s="1"/>
  <c r="E79" i="9"/>
  <c r="J79" i="9" s="1"/>
  <c r="F79" i="9"/>
  <c r="K79" i="9" s="1"/>
  <c r="C80" i="9"/>
  <c r="H80" i="9" s="1"/>
  <c r="D80" i="9"/>
  <c r="I80" i="9" s="1"/>
  <c r="E80" i="9"/>
  <c r="J80" i="9" s="1"/>
  <c r="F80" i="9"/>
  <c r="K80" i="9" s="1"/>
  <c r="C81" i="9"/>
  <c r="H81" i="9" s="1"/>
  <c r="D81" i="9"/>
  <c r="I81" i="9" s="1"/>
  <c r="E81" i="9"/>
  <c r="J81" i="9" s="1"/>
  <c r="F81" i="9"/>
  <c r="K81" i="9" s="1"/>
  <c r="C82" i="9"/>
  <c r="H82" i="9" s="1"/>
  <c r="D82" i="9"/>
  <c r="I82" i="9" s="1"/>
  <c r="E82" i="9"/>
  <c r="J82" i="9" s="1"/>
  <c r="F82" i="9"/>
  <c r="K82" i="9" s="1"/>
  <c r="C83" i="9"/>
  <c r="H83" i="9" s="1"/>
  <c r="D83" i="9"/>
  <c r="I83" i="9" s="1"/>
  <c r="E83" i="9"/>
  <c r="J83" i="9" s="1"/>
  <c r="F83" i="9"/>
  <c r="K83" i="9" s="1"/>
  <c r="C84" i="9"/>
  <c r="H84" i="9" s="1"/>
  <c r="D84" i="9"/>
  <c r="I84" i="9" s="1"/>
  <c r="E84" i="9"/>
  <c r="J84" i="9" s="1"/>
  <c r="F84" i="9"/>
  <c r="K84" i="9" s="1"/>
  <c r="C85" i="9"/>
  <c r="H85" i="9" s="1"/>
  <c r="D85" i="9"/>
  <c r="I85" i="9" s="1"/>
  <c r="E85" i="9"/>
  <c r="J85" i="9" s="1"/>
  <c r="F85" i="9"/>
  <c r="K85" i="9" s="1"/>
  <c r="C86" i="9"/>
  <c r="H86" i="9" s="1"/>
  <c r="D86" i="9"/>
  <c r="I86" i="9" s="1"/>
  <c r="E86" i="9"/>
  <c r="J86" i="9" s="1"/>
  <c r="F86" i="9"/>
  <c r="K86" i="9" s="1"/>
  <c r="C87" i="9"/>
  <c r="H87" i="9" s="1"/>
  <c r="D87" i="9"/>
  <c r="I87" i="9" s="1"/>
  <c r="E87" i="9"/>
  <c r="J87" i="9" s="1"/>
  <c r="F87" i="9"/>
  <c r="K87" i="9" s="1"/>
  <c r="C88" i="9"/>
  <c r="H88" i="9" s="1"/>
  <c r="D88" i="9"/>
  <c r="I88" i="9" s="1"/>
  <c r="E88" i="9"/>
  <c r="F88" i="9"/>
  <c r="K88" i="9" s="1"/>
  <c r="C89" i="9"/>
  <c r="H89" i="9" s="1"/>
  <c r="D89" i="9"/>
  <c r="I89" i="9" s="1"/>
  <c r="E89" i="9"/>
  <c r="J89" i="9" s="1"/>
  <c r="F89" i="9"/>
  <c r="K89" i="9" s="1"/>
  <c r="C90" i="9"/>
  <c r="H90" i="9" s="1"/>
  <c r="D90" i="9"/>
  <c r="I90" i="9" s="1"/>
  <c r="E90" i="9"/>
  <c r="J90" i="9" s="1"/>
  <c r="F90" i="9"/>
  <c r="K90" i="9" s="1"/>
  <c r="D10" i="9"/>
  <c r="I10" i="9" s="1"/>
  <c r="E10" i="9"/>
  <c r="J10" i="9" s="1"/>
  <c r="F10" i="9"/>
  <c r="K10" i="9" s="1"/>
  <c r="C10" i="9"/>
  <c r="H10" i="9" s="1"/>
  <c r="B90" i="9"/>
  <c r="G90" i="9" s="1"/>
  <c r="B89" i="9"/>
  <c r="G89" i="9" s="1"/>
  <c r="B88" i="9"/>
  <c r="G88" i="9" s="1"/>
  <c r="B87" i="9"/>
  <c r="G87" i="9" s="1"/>
  <c r="B86" i="9"/>
  <c r="G86" i="9" s="1"/>
  <c r="B85" i="9"/>
  <c r="G85" i="9" s="1"/>
  <c r="B84" i="9"/>
  <c r="G84" i="9" s="1"/>
  <c r="B83" i="9"/>
  <c r="G83" i="9" s="1"/>
  <c r="B82" i="9"/>
  <c r="G82" i="9" s="1"/>
  <c r="B81" i="9"/>
  <c r="G81" i="9" s="1"/>
  <c r="B80" i="9"/>
  <c r="G80" i="9" s="1"/>
  <c r="B79" i="9"/>
  <c r="G79" i="9" s="1"/>
  <c r="B78" i="9"/>
  <c r="G78" i="9" s="1"/>
  <c r="B77" i="9"/>
  <c r="G77" i="9" s="1"/>
  <c r="B76" i="9"/>
  <c r="G76" i="9" s="1"/>
  <c r="G75" i="9"/>
  <c r="B75" i="9"/>
  <c r="B74" i="9"/>
  <c r="G74" i="9" s="1"/>
  <c r="B73" i="9"/>
  <c r="G73" i="9" s="1"/>
  <c r="B72" i="9"/>
  <c r="G72" i="9" s="1"/>
  <c r="B71" i="9"/>
  <c r="G71" i="9" s="1"/>
  <c r="B70" i="9"/>
  <c r="G70" i="9" s="1"/>
  <c r="B69" i="9"/>
  <c r="G69" i="9" s="1"/>
  <c r="B68" i="9"/>
  <c r="G68" i="9" s="1"/>
  <c r="B67" i="9"/>
  <c r="G67" i="9" s="1"/>
  <c r="B66" i="9"/>
  <c r="G66" i="9" s="1"/>
  <c r="B65" i="9"/>
  <c r="G65" i="9" s="1"/>
  <c r="B64" i="9"/>
  <c r="G64" i="9" s="1"/>
  <c r="B63" i="9"/>
  <c r="G63" i="9" s="1"/>
  <c r="B62" i="9"/>
  <c r="G62" i="9" s="1"/>
  <c r="B61" i="9"/>
  <c r="G61" i="9" s="1"/>
  <c r="B60" i="9"/>
  <c r="G60" i="9" s="1"/>
  <c r="B59" i="9"/>
  <c r="G59" i="9" s="1"/>
  <c r="B58" i="9"/>
  <c r="G58" i="9" s="1"/>
  <c r="B57" i="9"/>
  <c r="G57" i="9" s="1"/>
  <c r="B56" i="9"/>
  <c r="G56" i="9" s="1"/>
  <c r="B55" i="9"/>
  <c r="G55" i="9" s="1"/>
  <c r="B54" i="9"/>
  <c r="G54" i="9" s="1"/>
  <c r="B53" i="9"/>
  <c r="G53" i="9" s="1"/>
  <c r="B52" i="9"/>
  <c r="G52" i="9" s="1"/>
  <c r="B51" i="9"/>
  <c r="G51" i="9" s="1"/>
  <c r="B50" i="9"/>
  <c r="G50" i="9" s="1"/>
  <c r="B49" i="9"/>
  <c r="G49" i="9" s="1"/>
  <c r="B48" i="9"/>
  <c r="G48" i="9" s="1"/>
  <c r="B47" i="9"/>
  <c r="G47" i="9" s="1"/>
  <c r="B46" i="9"/>
  <c r="G46" i="9" s="1"/>
  <c r="B45" i="9"/>
  <c r="G45" i="9" s="1"/>
  <c r="B44" i="9"/>
  <c r="G44" i="9" s="1"/>
  <c r="B43" i="9"/>
  <c r="G43" i="9" s="1"/>
  <c r="B42" i="9"/>
  <c r="G42" i="9" s="1"/>
  <c r="B41" i="9"/>
  <c r="G41" i="9" s="1"/>
  <c r="B40" i="9"/>
  <c r="G40" i="9" s="1"/>
  <c r="G39" i="9"/>
  <c r="B39" i="9"/>
  <c r="B38" i="9"/>
  <c r="G38" i="9" s="1"/>
  <c r="B37" i="9"/>
  <c r="G37" i="9" s="1"/>
  <c r="B36" i="9"/>
  <c r="G36" i="9" s="1"/>
  <c r="B35" i="9"/>
  <c r="G35" i="9" s="1"/>
  <c r="B34" i="9"/>
  <c r="G34" i="9" s="1"/>
  <c r="B33" i="9"/>
  <c r="G33" i="9" s="1"/>
  <c r="B32" i="9"/>
  <c r="G32" i="9" s="1"/>
  <c r="B31" i="9"/>
  <c r="G31" i="9" s="1"/>
  <c r="B30" i="9"/>
  <c r="G30" i="9" s="1"/>
  <c r="B29" i="9"/>
  <c r="G29" i="9" s="1"/>
  <c r="B28" i="9"/>
  <c r="G28" i="9" s="1"/>
  <c r="B27" i="9"/>
  <c r="G27" i="9" s="1"/>
  <c r="B26" i="9"/>
  <c r="G26" i="9" s="1"/>
  <c r="B25" i="9"/>
  <c r="G25" i="9" s="1"/>
  <c r="B24" i="9"/>
  <c r="G24" i="9" s="1"/>
  <c r="B23" i="9"/>
  <c r="G23" i="9" s="1"/>
  <c r="B22" i="9"/>
  <c r="G22" i="9" s="1"/>
  <c r="B21" i="9"/>
  <c r="G21" i="9" s="1"/>
  <c r="B20" i="9"/>
  <c r="G20" i="9" s="1"/>
  <c r="B19" i="9"/>
  <c r="G19" i="9" s="1"/>
  <c r="B18" i="9"/>
  <c r="G18" i="9" s="1"/>
  <c r="B17" i="9"/>
  <c r="G17" i="9" s="1"/>
  <c r="B16" i="9"/>
  <c r="G16" i="9" s="1"/>
  <c r="B15" i="9"/>
  <c r="G15" i="9" s="1"/>
  <c r="B14" i="9"/>
  <c r="G14" i="9" s="1"/>
  <c r="B13" i="9"/>
  <c r="G13" i="9" s="1"/>
  <c r="B12" i="9"/>
  <c r="G12" i="9" s="1"/>
  <c r="B11" i="9"/>
  <c r="G11" i="9" s="1"/>
  <c r="B10" i="9"/>
  <c r="G10" i="9" s="1"/>
  <c r="L71" i="9" l="1"/>
  <c r="L17" i="9"/>
  <c r="L89" i="9"/>
  <c r="L81" i="9"/>
  <c r="L73" i="9"/>
  <c r="L63" i="9"/>
  <c r="L49" i="9"/>
  <c r="L41" i="9"/>
  <c r="L31" i="9"/>
  <c r="L57" i="9"/>
  <c r="L65" i="9"/>
  <c r="L75" i="9"/>
  <c r="L83" i="9"/>
  <c r="L33" i="9"/>
  <c r="L25" i="9"/>
  <c r="L43" i="9"/>
  <c r="L19" i="9"/>
  <c r="L27" i="9"/>
  <c r="L35" i="9"/>
  <c r="L87" i="9"/>
  <c r="L79" i="9"/>
  <c r="L23" i="9"/>
  <c r="L15" i="9"/>
  <c r="L45" i="9"/>
  <c r="L53" i="9"/>
  <c r="L72" i="9"/>
  <c r="L28" i="9"/>
  <c r="L32" i="9"/>
  <c r="L36" i="9"/>
  <c r="L39" i="9"/>
  <c r="L46" i="9"/>
  <c r="L50" i="9"/>
  <c r="L54" i="9"/>
  <c r="L58" i="9"/>
  <c r="L10" i="9"/>
  <c r="L13" i="9"/>
  <c r="L21" i="9"/>
  <c r="L29" i="9"/>
  <c r="L37" i="9"/>
  <c r="L40" i="9"/>
  <c r="L47" i="9"/>
  <c r="L51" i="9"/>
  <c r="L55" i="9"/>
  <c r="L59" i="9"/>
  <c r="L67" i="9"/>
  <c r="L77" i="9"/>
  <c r="L85" i="9"/>
  <c r="L11" i="9"/>
  <c r="L61" i="9"/>
  <c r="L69" i="9"/>
  <c r="L14" i="9"/>
  <c r="L18" i="9"/>
  <c r="L22" i="9"/>
  <c r="L26" i="9"/>
  <c r="L60" i="9"/>
  <c r="L64" i="9"/>
  <c r="L68" i="9"/>
  <c r="L78" i="9"/>
  <c r="L82" i="9"/>
  <c r="L86" i="9"/>
  <c r="L90" i="9"/>
  <c r="L12" i="9"/>
  <c r="L20" i="9"/>
  <c r="L34" i="9"/>
  <c r="L48" i="9"/>
  <c r="L62" i="9"/>
  <c r="L70" i="9"/>
  <c r="L76" i="9"/>
  <c r="L84" i="9"/>
  <c r="L16" i="9"/>
  <c r="L30" i="9"/>
  <c r="L38" i="9"/>
  <c r="L44" i="9"/>
  <c r="L52" i="9"/>
  <c r="L66" i="9"/>
  <c r="L80" i="9"/>
  <c r="L88" i="9"/>
  <c r="L24" i="9"/>
  <c r="L42" i="9"/>
  <c r="L56" i="9"/>
  <c r="L74" i="9"/>
  <c r="B11" i="8"/>
  <c r="C11" i="8" s="1"/>
  <c r="B12" i="8"/>
  <c r="C12" i="8" s="1"/>
  <c r="B13" i="8"/>
  <c r="C13" i="8" s="1"/>
  <c r="B14" i="8"/>
  <c r="C14" i="8" s="1"/>
  <c r="B15" i="8"/>
  <c r="C15" i="8" s="1"/>
  <c r="B16" i="8"/>
  <c r="C16" i="8" s="1"/>
  <c r="B17" i="8"/>
  <c r="C17" i="8" s="1"/>
  <c r="B18" i="8"/>
  <c r="C18" i="8" s="1"/>
  <c r="B19" i="8"/>
  <c r="C19" i="8" s="1"/>
  <c r="B20" i="8"/>
  <c r="C20" i="8" s="1"/>
  <c r="B21" i="8"/>
  <c r="C21" i="8" s="1"/>
  <c r="B22" i="8"/>
  <c r="C22" i="8" s="1"/>
  <c r="B23" i="8"/>
  <c r="C23" i="8" s="1"/>
  <c r="B24" i="8"/>
  <c r="C24" i="8" s="1"/>
  <c r="B25" i="8"/>
  <c r="C25" i="8" s="1"/>
  <c r="B26" i="8"/>
  <c r="C26" i="8" s="1"/>
  <c r="B27" i="8"/>
  <c r="C27" i="8" s="1"/>
  <c r="B28" i="8"/>
  <c r="C28" i="8" s="1"/>
  <c r="B29" i="8"/>
  <c r="C29" i="8" s="1"/>
  <c r="B30" i="8"/>
  <c r="C30" i="8" s="1"/>
  <c r="B31" i="8"/>
  <c r="C31" i="8" s="1"/>
  <c r="B32" i="8"/>
  <c r="C32" i="8" s="1"/>
  <c r="B33" i="8"/>
  <c r="C33" i="8" s="1"/>
  <c r="B34" i="8"/>
  <c r="C34" i="8" s="1"/>
  <c r="B35" i="8"/>
  <c r="C35" i="8" s="1"/>
  <c r="B36" i="8"/>
  <c r="C36" i="8" s="1"/>
  <c r="B37" i="8"/>
  <c r="C37" i="8" s="1"/>
  <c r="B38" i="8"/>
  <c r="C38" i="8" s="1"/>
  <c r="B39" i="8"/>
  <c r="C39" i="8" s="1"/>
  <c r="B40" i="8"/>
  <c r="C40" i="8" s="1"/>
  <c r="B41" i="8"/>
  <c r="C41" i="8" s="1"/>
  <c r="B42" i="8"/>
  <c r="C42" i="8" s="1"/>
  <c r="B43" i="8"/>
  <c r="C43" i="8" s="1"/>
  <c r="B44" i="8"/>
  <c r="C44" i="8" s="1"/>
  <c r="B45" i="8"/>
  <c r="C45" i="8" s="1"/>
  <c r="B46" i="8"/>
  <c r="C46" i="8" s="1"/>
  <c r="B47" i="8"/>
  <c r="C47" i="8" s="1"/>
  <c r="B48" i="8"/>
  <c r="C48" i="8" s="1"/>
  <c r="B49" i="8"/>
  <c r="C49" i="8" s="1"/>
  <c r="B50" i="8"/>
  <c r="C50" i="8" s="1"/>
  <c r="B51" i="8"/>
  <c r="C51" i="8" s="1"/>
  <c r="B52" i="8"/>
  <c r="C52" i="8" s="1"/>
  <c r="B53" i="8"/>
  <c r="C53" i="8" s="1"/>
  <c r="B54" i="8"/>
  <c r="C54" i="8" s="1"/>
  <c r="B55" i="8"/>
  <c r="C55" i="8" s="1"/>
  <c r="B56" i="8"/>
  <c r="C56" i="8" s="1"/>
  <c r="B57" i="8"/>
  <c r="C57" i="8" s="1"/>
  <c r="B58" i="8"/>
  <c r="C58" i="8" s="1"/>
  <c r="B59" i="8"/>
  <c r="C59" i="8" s="1"/>
  <c r="B60" i="8"/>
  <c r="C60" i="8" s="1"/>
  <c r="B61" i="8"/>
  <c r="C61" i="8" s="1"/>
  <c r="B62" i="8"/>
  <c r="C62" i="8" s="1"/>
  <c r="B63" i="8"/>
  <c r="C63" i="8" s="1"/>
  <c r="B64" i="8"/>
  <c r="C64" i="8" s="1"/>
  <c r="B65" i="8"/>
  <c r="C65" i="8" s="1"/>
  <c r="B66" i="8"/>
  <c r="C66" i="8" s="1"/>
  <c r="B67" i="8"/>
  <c r="C67" i="8" s="1"/>
  <c r="B68" i="8"/>
  <c r="C68" i="8" s="1"/>
  <c r="B69" i="8"/>
  <c r="C69" i="8" s="1"/>
  <c r="B70" i="8"/>
  <c r="C70" i="8" s="1"/>
  <c r="B71" i="8"/>
  <c r="C71" i="8" s="1"/>
  <c r="B72" i="8"/>
  <c r="C72" i="8" s="1"/>
  <c r="B73" i="8"/>
  <c r="C73" i="8" s="1"/>
  <c r="B74" i="8"/>
  <c r="C74" i="8" s="1"/>
  <c r="B75" i="8"/>
  <c r="C75" i="8" s="1"/>
  <c r="B76" i="8"/>
  <c r="C76" i="8" s="1"/>
  <c r="B77" i="8"/>
  <c r="C77" i="8" s="1"/>
  <c r="B78" i="8"/>
  <c r="C78" i="8" s="1"/>
  <c r="B79" i="8"/>
  <c r="C79" i="8" s="1"/>
  <c r="B80" i="8"/>
  <c r="C80" i="8" s="1"/>
  <c r="B81" i="8"/>
  <c r="C81" i="8" s="1"/>
  <c r="B82" i="8"/>
  <c r="C82" i="8" s="1"/>
  <c r="B83" i="8"/>
  <c r="C83" i="8" s="1"/>
  <c r="B84" i="8"/>
  <c r="C84" i="8" s="1"/>
  <c r="B85" i="8"/>
  <c r="C85" i="8" s="1"/>
  <c r="B86" i="8"/>
  <c r="C86" i="8" s="1"/>
  <c r="B87" i="8"/>
  <c r="C87" i="8" s="1"/>
  <c r="B88" i="8"/>
  <c r="C88" i="8" s="1"/>
  <c r="B89" i="8"/>
  <c r="C89" i="8" s="1"/>
  <c r="B90" i="8"/>
  <c r="C90" i="8" s="1"/>
  <c r="B10" i="8"/>
  <c r="C10" i="8" s="1"/>
  <c r="E3" i="6" l="1"/>
  <c r="B8" i="6"/>
  <c r="K8" i="6"/>
  <c r="F8" i="6"/>
  <c r="E8" i="6"/>
  <c r="J8" i="6" s="1"/>
  <c r="D8" i="6"/>
  <c r="C8" i="6"/>
  <c r="H8" i="6" s="1"/>
  <c r="N32" i="6"/>
  <c r="A9" i="6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" i="1"/>
  <c r="C9" i="1"/>
  <c r="C10" i="1"/>
  <c r="C11" i="1"/>
  <c r="C12" i="1"/>
  <c r="D12" i="1" s="1"/>
  <c r="C13" i="1"/>
  <c r="C14" i="1"/>
  <c r="C15" i="1"/>
  <c r="C16" i="1"/>
  <c r="D16" i="1" s="1"/>
  <c r="C17" i="1"/>
  <c r="D17" i="1" s="1"/>
  <c r="C18" i="1"/>
  <c r="C19" i="1"/>
  <c r="C20" i="1"/>
  <c r="D20" i="1" s="1"/>
  <c r="C21" i="1"/>
  <c r="C22" i="1"/>
  <c r="C23" i="1"/>
  <c r="C24" i="1"/>
  <c r="D24" i="1" s="1"/>
  <c r="C25" i="1"/>
  <c r="C26" i="1"/>
  <c r="C27" i="1"/>
  <c r="C28" i="1"/>
  <c r="D28" i="1" s="1"/>
  <c r="C29" i="1"/>
  <c r="C30" i="1"/>
  <c r="C31" i="1"/>
  <c r="C32" i="1"/>
  <c r="D32" i="1" s="1"/>
  <c r="C33" i="1"/>
  <c r="D33" i="1" s="1"/>
  <c r="C34" i="1"/>
  <c r="C35" i="1"/>
  <c r="C36" i="1"/>
  <c r="D36" i="1" s="1"/>
  <c r="C37" i="1"/>
  <c r="C38" i="1"/>
  <c r="C39" i="1"/>
  <c r="C40" i="1"/>
  <c r="D40" i="1" s="1"/>
  <c r="C41" i="1"/>
  <c r="C42" i="1"/>
  <c r="C43" i="1"/>
  <c r="C44" i="1"/>
  <c r="D44" i="1" s="1"/>
  <c r="C45" i="1"/>
  <c r="C46" i="1"/>
  <c r="C47" i="1"/>
  <c r="C48" i="1"/>
  <c r="D48" i="1" s="1"/>
  <c r="C49" i="1"/>
  <c r="D49" i="1" s="1"/>
  <c r="C50" i="1"/>
  <c r="C51" i="1"/>
  <c r="C52" i="1"/>
  <c r="D52" i="1" s="1"/>
  <c r="C53" i="1"/>
  <c r="D53" i="1" s="1"/>
  <c r="C54" i="1"/>
  <c r="C55" i="1"/>
  <c r="C56" i="1"/>
  <c r="D56" i="1" s="1"/>
  <c r="C57" i="1"/>
  <c r="C58" i="1"/>
  <c r="C59" i="1"/>
  <c r="C60" i="1"/>
  <c r="D60" i="1" s="1"/>
  <c r="C61" i="1"/>
  <c r="C62" i="1"/>
  <c r="C63" i="1"/>
  <c r="C64" i="1"/>
  <c r="D64" i="1" s="1"/>
  <c r="C65" i="1"/>
  <c r="D65" i="1" s="1"/>
  <c r="C66" i="1"/>
  <c r="C67" i="1"/>
  <c r="C68" i="1"/>
  <c r="D68" i="1" s="1"/>
  <c r="C69" i="1"/>
  <c r="C70" i="1"/>
  <c r="C71" i="1"/>
  <c r="C72" i="1"/>
  <c r="D72" i="1" s="1"/>
  <c r="C73" i="1"/>
  <c r="C74" i="1"/>
  <c r="C75" i="1"/>
  <c r="C76" i="1"/>
  <c r="D76" i="1" s="1"/>
  <c r="C77" i="1"/>
  <c r="C78" i="1"/>
  <c r="C79" i="1"/>
  <c r="C80" i="1"/>
  <c r="D80" i="1" s="1"/>
  <c r="C81" i="1"/>
  <c r="D81" i="1" s="1"/>
  <c r="C82" i="1"/>
  <c r="C83" i="1"/>
  <c r="C84" i="1"/>
  <c r="D84" i="1" s="1"/>
  <c r="C85" i="1"/>
  <c r="C86" i="1"/>
  <c r="C87" i="1"/>
  <c r="C88" i="1"/>
  <c r="D88" i="1" s="1"/>
  <c r="C8" i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10" i="4"/>
  <c r="B10" i="4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E3" i="5"/>
  <c r="M32" i="5"/>
  <c r="E8" i="5"/>
  <c r="J8" i="5" s="1"/>
  <c r="D8" i="5"/>
  <c r="C8" i="5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D85" i="1" l="1"/>
  <c r="D69" i="1"/>
  <c r="D37" i="1"/>
  <c r="D21" i="1"/>
  <c r="D8" i="1"/>
  <c r="D77" i="1"/>
  <c r="D73" i="1"/>
  <c r="D61" i="1"/>
  <c r="D57" i="1"/>
  <c r="D45" i="1"/>
  <c r="D41" i="1"/>
  <c r="D29" i="1"/>
  <c r="D25" i="1"/>
  <c r="D13" i="1"/>
  <c r="D9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A10" i="6"/>
  <c r="B9" i="6"/>
  <c r="F9" i="6"/>
  <c r="K9" i="6" s="1"/>
  <c r="E9" i="6"/>
  <c r="J9" i="6" s="1"/>
  <c r="D9" i="6"/>
  <c r="C9" i="6"/>
  <c r="H9" i="6" s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I8" i="6"/>
  <c r="A11" i="6"/>
  <c r="H8" i="5"/>
  <c r="I8" i="5"/>
  <c r="G8" i="5"/>
  <c r="E10" i="5"/>
  <c r="J10" i="5" s="1"/>
  <c r="D10" i="5"/>
  <c r="C10" i="5"/>
  <c r="C9" i="5"/>
  <c r="D9" i="5"/>
  <c r="E9" i="5"/>
  <c r="J9" i="5" s="1"/>
  <c r="E4" i="1" l="1"/>
  <c r="B11" i="6"/>
  <c r="F11" i="6"/>
  <c r="K11" i="6" s="1"/>
  <c r="E11" i="6"/>
  <c r="J11" i="6" s="1"/>
  <c r="D11" i="6"/>
  <c r="I11" i="6" s="1"/>
  <c r="C11" i="6"/>
  <c r="H11" i="6" s="1"/>
  <c r="I9" i="6"/>
  <c r="B10" i="6"/>
  <c r="F10" i="6"/>
  <c r="K10" i="6" s="1"/>
  <c r="D10" i="6"/>
  <c r="E10" i="6"/>
  <c r="C10" i="6"/>
  <c r="H10" i="6" s="1"/>
  <c r="A12" i="6"/>
  <c r="F4" i="1"/>
  <c r="I9" i="5"/>
  <c r="G9" i="5"/>
  <c r="H9" i="5"/>
  <c r="H10" i="5"/>
  <c r="G10" i="5"/>
  <c r="E11" i="5"/>
  <c r="J11" i="5" s="1"/>
  <c r="D11" i="5"/>
  <c r="C11" i="5"/>
  <c r="I10" i="5"/>
  <c r="J10" i="6" l="1"/>
  <c r="E12" i="6"/>
  <c r="C12" i="6"/>
  <c r="B12" i="6"/>
  <c r="K12" i="6" s="1"/>
  <c r="F12" i="6"/>
  <c r="D12" i="6"/>
  <c r="I10" i="6"/>
  <c r="A13" i="6"/>
  <c r="I11" i="5"/>
  <c r="E12" i="5"/>
  <c r="J12" i="5" s="1"/>
  <c r="D12" i="5"/>
  <c r="C12" i="5"/>
  <c r="H11" i="5"/>
  <c r="G11" i="5"/>
  <c r="B13" i="6" l="1"/>
  <c r="F13" i="6"/>
  <c r="K13" i="6" s="1"/>
  <c r="E13" i="6"/>
  <c r="J13" i="6" s="1"/>
  <c r="D13" i="6"/>
  <c r="I13" i="6" s="1"/>
  <c r="C13" i="6"/>
  <c r="H13" i="6" s="1"/>
  <c r="H12" i="6"/>
  <c r="I12" i="6"/>
  <c r="J12" i="6"/>
  <c r="A14" i="6"/>
  <c r="I12" i="5"/>
  <c r="E13" i="5"/>
  <c r="J13" i="5" s="1"/>
  <c r="D13" i="5"/>
  <c r="C13" i="5"/>
  <c r="H12" i="5"/>
  <c r="G12" i="5"/>
  <c r="B14" i="6" l="1"/>
  <c r="E14" i="6"/>
  <c r="J14" i="6" s="1"/>
  <c r="C14" i="6"/>
  <c r="H14" i="6" s="1"/>
  <c r="F14" i="6"/>
  <c r="K14" i="6" s="1"/>
  <c r="D14" i="6"/>
  <c r="I14" i="6" s="1"/>
  <c r="A15" i="6"/>
  <c r="I13" i="5"/>
  <c r="E14" i="5"/>
  <c r="J14" i="5" s="1"/>
  <c r="D14" i="5"/>
  <c r="C14" i="5"/>
  <c r="H13" i="5"/>
  <c r="G13" i="5"/>
  <c r="B15" i="6" l="1"/>
  <c r="F15" i="6"/>
  <c r="K15" i="6" s="1"/>
  <c r="E15" i="6"/>
  <c r="J15" i="6" s="1"/>
  <c r="D15" i="6"/>
  <c r="I15" i="6" s="1"/>
  <c r="C15" i="6"/>
  <c r="H15" i="6" s="1"/>
  <c r="A16" i="6"/>
  <c r="I14" i="5"/>
  <c r="E15" i="5"/>
  <c r="J15" i="5" s="1"/>
  <c r="D15" i="5"/>
  <c r="C15" i="5"/>
  <c r="H14" i="5"/>
  <c r="G14" i="5"/>
  <c r="B16" i="6" l="1"/>
  <c r="K16" i="6" s="1"/>
  <c r="F16" i="6"/>
  <c r="D16" i="6"/>
  <c r="C16" i="6"/>
  <c r="H16" i="6" s="1"/>
  <c r="E16" i="6"/>
  <c r="J16" i="6" s="1"/>
  <c r="A17" i="6"/>
  <c r="I15" i="5"/>
  <c r="E16" i="5"/>
  <c r="J16" i="5" s="1"/>
  <c r="D16" i="5"/>
  <c r="C16" i="5"/>
  <c r="H15" i="5"/>
  <c r="G15" i="5"/>
  <c r="I16" i="6" l="1"/>
  <c r="B17" i="6"/>
  <c r="F17" i="6"/>
  <c r="K17" i="6" s="1"/>
  <c r="E17" i="6"/>
  <c r="J17" i="6" s="1"/>
  <c r="D17" i="6"/>
  <c r="I17" i="6" s="1"/>
  <c r="C17" i="6"/>
  <c r="H17" i="6" s="1"/>
  <c r="A18" i="6"/>
  <c r="I16" i="5"/>
  <c r="E17" i="5"/>
  <c r="J17" i="5" s="1"/>
  <c r="D17" i="5"/>
  <c r="C17" i="5"/>
  <c r="H16" i="5"/>
  <c r="G16" i="5"/>
  <c r="E18" i="6" l="1"/>
  <c r="C18" i="6"/>
  <c r="B18" i="6"/>
  <c r="F18" i="6"/>
  <c r="K18" i="6" s="1"/>
  <c r="D18" i="6"/>
  <c r="I18" i="6" s="1"/>
  <c r="A19" i="6"/>
  <c r="I17" i="5"/>
  <c r="E18" i="5"/>
  <c r="J18" i="5" s="1"/>
  <c r="D18" i="5"/>
  <c r="C18" i="5"/>
  <c r="H17" i="5"/>
  <c r="G17" i="5"/>
  <c r="B19" i="6" l="1"/>
  <c r="F19" i="6"/>
  <c r="E19" i="6"/>
  <c r="D19" i="6"/>
  <c r="I19" i="6" s="1"/>
  <c r="C19" i="6"/>
  <c r="H19" i="6" s="1"/>
  <c r="H18" i="6"/>
  <c r="J18" i="6"/>
  <c r="A20" i="6"/>
  <c r="I18" i="5"/>
  <c r="E19" i="5"/>
  <c r="J19" i="5" s="1"/>
  <c r="D19" i="5"/>
  <c r="C19" i="5"/>
  <c r="H18" i="5"/>
  <c r="G18" i="5"/>
  <c r="E20" i="6" l="1"/>
  <c r="C20" i="6"/>
  <c r="B20" i="6"/>
  <c r="F20" i="6"/>
  <c r="D20" i="6"/>
  <c r="I20" i="6" s="1"/>
  <c r="J19" i="6"/>
  <c r="K19" i="6"/>
  <c r="A21" i="6"/>
  <c r="I19" i="5"/>
  <c r="E20" i="5"/>
  <c r="J20" i="5" s="1"/>
  <c r="D20" i="5"/>
  <c r="C20" i="5"/>
  <c r="H19" i="5"/>
  <c r="G19" i="5"/>
  <c r="K20" i="6" l="1"/>
  <c r="H20" i="6"/>
  <c r="B21" i="6"/>
  <c r="F21" i="6"/>
  <c r="K21" i="6" s="1"/>
  <c r="E21" i="6"/>
  <c r="D21" i="6"/>
  <c r="C21" i="6"/>
  <c r="H21" i="6" s="1"/>
  <c r="J20" i="6"/>
  <c r="A22" i="6"/>
  <c r="I20" i="5"/>
  <c r="E21" i="5"/>
  <c r="J21" i="5" s="1"/>
  <c r="D21" i="5"/>
  <c r="C21" i="5"/>
  <c r="H20" i="5"/>
  <c r="G20" i="5"/>
  <c r="I21" i="6" l="1"/>
  <c r="F22" i="6"/>
  <c r="E22" i="6"/>
  <c r="J22" i="6" s="1"/>
  <c r="C22" i="6"/>
  <c r="H22" i="6" s="1"/>
  <c r="B22" i="6"/>
  <c r="D22" i="6"/>
  <c r="J21" i="6"/>
  <c r="A23" i="6"/>
  <c r="E22" i="5"/>
  <c r="J22" i="5" s="1"/>
  <c r="D22" i="5"/>
  <c r="C22" i="5"/>
  <c r="H21" i="5"/>
  <c r="G21" i="5"/>
  <c r="I21" i="5"/>
  <c r="I22" i="6" l="1"/>
  <c r="K22" i="6"/>
  <c r="B23" i="6"/>
  <c r="F23" i="6"/>
  <c r="K23" i="6" s="1"/>
  <c r="E23" i="6"/>
  <c r="D23" i="6"/>
  <c r="C23" i="6"/>
  <c r="A24" i="6"/>
  <c r="I22" i="5"/>
  <c r="E23" i="5"/>
  <c r="J23" i="5" s="1"/>
  <c r="D23" i="5"/>
  <c r="C23" i="5"/>
  <c r="H22" i="5"/>
  <c r="G22" i="5"/>
  <c r="B24" i="6" l="1"/>
  <c r="K24" i="6" s="1"/>
  <c r="F24" i="6"/>
  <c r="D24" i="6"/>
  <c r="E24" i="6"/>
  <c r="J24" i="6" s="1"/>
  <c r="C24" i="6"/>
  <c r="H24" i="6" s="1"/>
  <c r="H23" i="6"/>
  <c r="I23" i="6"/>
  <c r="J23" i="6"/>
  <c r="A25" i="6"/>
  <c r="I23" i="5"/>
  <c r="E24" i="5"/>
  <c r="J24" i="5" s="1"/>
  <c r="D24" i="5"/>
  <c r="C24" i="5"/>
  <c r="H23" i="5"/>
  <c r="G23" i="5"/>
  <c r="I24" i="6" l="1"/>
  <c r="B25" i="6"/>
  <c r="F25" i="6"/>
  <c r="K25" i="6" s="1"/>
  <c r="E25" i="6"/>
  <c r="J25" i="6" s="1"/>
  <c r="D25" i="6"/>
  <c r="C25" i="6"/>
  <c r="A26" i="6"/>
  <c r="I24" i="5"/>
  <c r="E25" i="5"/>
  <c r="J25" i="5" s="1"/>
  <c r="D25" i="5"/>
  <c r="C25" i="5"/>
  <c r="H24" i="5"/>
  <c r="G24" i="5"/>
  <c r="B26" i="6" l="1"/>
  <c r="F26" i="6"/>
  <c r="D26" i="6"/>
  <c r="I26" i="6" s="1"/>
  <c r="E26" i="6"/>
  <c r="J26" i="6" s="1"/>
  <c r="C26" i="6"/>
  <c r="H26" i="6" s="1"/>
  <c r="H25" i="6"/>
  <c r="I25" i="6"/>
  <c r="A27" i="6"/>
  <c r="I25" i="5"/>
  <c r="E26" i="5"/>
  <c r="J26" i="5" s="1"/>
  <c r="D26" i="5"/>
  <c r="C26" i="5"/>
  <c r="H25" i="5"/>
  <c r="G25" i="5"/>
  <c r="K26" i="6" l="1"/>
  <c r="B27" i="6"/>
  <c r="F27" i="6"/>
  <c r="K27" i="6" s="1"/>
  <c r="E27" i="6"/>
  <c r="J27" i="6" s="1"/>
  <c r="D27" i="6"/>
  <c r="C27" i="6"/>
  <c r="A28" i="6"/>
  <c r="I26" i="5"/>
  <c r="E27" i="5"/>
  <c r="J27" i="5" s="1"/>
  <c r="D27" i="5"/>
  <c r="C27" i="5"/>
  <c r="H26" i="5"/>
  <c r="G26" i="5"/>
  <c r="E28" i="6" l="1"/>
  <c r="C28" i="6"/>
  <c r="B28" i="6"/>
  <c r="F28" i="6"/>
  <c r="D28" i="6"/>
  <c r="H27" i="6"/>
  <c r="I27" i="6"/>
  <c r="A29" i="6"/>
  <c r="E28" i="5"/>
  <c r="J28" i="5" s="1"/>
  <c r="D28" i="5"/>
  <c r="C28" i="5"/>
  <c r="H27" i="5"/>
  <c r="G27" i="5"/>
  <c r="I27" i="5"/>
  <c r="B29" i="6" l="1"/>
  <c r="F29" i="6"/>
  <c r="K29" i="6" s="1"/>
  <c r="E29" i="6"/>
  <c r="J29" i="6" s="1"/>
  <c r="D29" i="6"/>
  <c r="I29" i="6" s="1"/>
  <c r="C29" i="6"/>
  <c r="H29" i="6" s="1"/>
  <c r="K28" i="6"/>
  <c r="H28" i="6"/>
  <c r="I28" i="6"/>
  <c r="J28" i="6"/>
  <c r="A30" i="6"/>
  <c r="E29" i="5"/>
  <c r="J29" i="5" s="1"/>
  <c r="D29" i="5"/>
  <c r="C29" i="5"/>
  <c r="H28" i="5"/>
  <c r="G28" i="5"/>
  <c r="I28" i="5"/>
  <c r="B30" i="6" l="1"/>
  <c r="D30" i="6"/>
  <c r="E30" i="6"/>
  <c r="C30" i="6"/>
  <c r="H30" i="6" s="1"/>
  <c r="F30" i="6"/>
  <c r="K30" i="6" s="1"/>
  <c r="A31" i="6"/>
  <c r="E30" i="5"/>
  <c r="J30" i="5" s="1"/>
  <c r="D30" i="5"/>
  <c r="C30" i="5"/>
  <c r="H29" i="5"/>
  <c r="G29" i="5"/>
  <c r="I29" i="5"/>
  <c r="J30" i="6" l="1"/>
  <c r="B31" i="6"/>
  <c r="F31" i="6"/>
  <c r="K31" i="6" s="1"/>
  <c r="E31" i="6"/>
  <c r="J31" i="6" s="1"/>
  <c r="D31" i="6"/>
  <c r="C31" i="6"/>
  <c r="I30" i="6"/>
  <c r="A32" i="6"/>
  <c r="I30" i="5"/>
  <c r="E31" i="5"/>
  <c r="J31" i="5" s="1"/>
  <c r="D31" i="5"/>
  <c r="C31" i="5"/>
  <c r="H30" i="5"/>
  <c r="G30" i="5"/>
  <c r="B32" i="6" l="1"/>
  <c r="K32" i="6" s="1"/>
  <c r="F32" i="6"/>
  <c r="D32" i="6"/>
  <c r="E32" i="6"/>
  <c r="J32" i="6" s="1"/>
  <c r="C32" i="6"/>
  <c r="H32" i="6" s="1"/>
  <c r="H31" i="6"/>
  <c r="I31" i="6"/>
  <c r="A33" i="6"/>
  <c r="I31" i="5"/>
  <c r="E32" i="5"/>
  <c r="J32" i="5" s="1"/>
  <c r="D32" i="5"/>
  <c r="C32" i="5"/>
  <c r="H31" i="5"/>
  <c r="G31" i="5"/>
  <c r="I32" i="6" l="1"/>
  <c r="B33" i="6"/>
  <c r="F33" i="6"/>
  <c r="E33" i="6"/>
  <c r="D33" i="6"/>
  <c r="C33" i="6"/>
  <c r="A34" i="6"/>
  <c r="I32" i="5"/>
  <c r="E33" i="5"/>
  <c r="J33" i="5" s="1"/>
  <c r="D33" i="5"/>
  <c r="C33" i="5"/>
  <c r="H32" i="5"/>
  <c r="G32" i="5"/>
  <c r="J33" i="6" l="1"/>
  <c r="E34" i="6"/>
  <c r="C34" i="6"/>
  <c r="B34" i="6"/>
  <c r="F34" i="6"/>
  <c r="D34" i="6"/>
  <c r="K33" i="6"/>
  <c r="H33" i="6"/>
  <c r="I33" i="6"/>
  <c r="A35" i="6"/>
  <c r="I33" i="5"/>
  <c r="E34" i="5"/>
  <c r="J34" i="5" s="1"/>
  <c r="D34" i="5"/>
  <c r="C34" i="5"/>
  <c r="H33" i="5"/>
  <c r="G33" i="5"/>
  <c r="H34" i="6" l="1"/>
  <c r="B35" i="6"/>
  <c r="F35" i="6"/>
  <c r="E35" i="6"/>
  <c r="J35" i="6" s="1"/>
  <c r="D35" i="6"/>
  <c r="C35" i="6"/>
  <c r="H35" i="6" s="1"/>
  <c r="I34" i="6"/>
  <c r="J34" i="6"/>
  <c r="K34" i="6"/>
  <c r="A36" i="6"/>
  <c r="I34" i="5"/>
  <c r="E35" i="5"/>
  <c r="J35" i="5" s="1"/>
  <c r="D35" i="5"/>
  <c r="C35" i="5"/>
  <c r="H34" i="5"/>
  <c r="G34" i="5"/>
  <c r="K35" i="6" l="1"/>
  <c r="E36" i="6"/>
  <c r="F36" i="6"/>
  <c r="D36" i="6"/>
  <c r="C36" i="6"/>
  <c r="B36" i="6"/>
  <c r="K36" i="6" s="1"/>
  <c r="I35" i="6"/>
  <c r="A37" i="6"/>
  <c r="I35" i="5"/>
  <c r="E36" i="5"/>
  <c r="J36" i="5" s="1"/>
  <c r="D36" i="5"/>
  <c r="C36" i="5"/>
  <c r="H35" i="5"/>
  <c r="G35" i="5"/>
  <c r="I36" i="6" l="1"/>
  <c r="B37" i="6"/>
  <c r="F37" i="6"/>
  <c r="E37" i="6"/>
  <c r="J37" i="6" s="1"/>
  <c r="D37" i="6"/>
  <c r="C37" i="6"/>
  <c r="H37" i="6" s="1"/>
  <c r="J36" i="6"/>
  <c r="H36" i="6"/>
  <c r="A38" i="6"/>
  <c r="I36" i="5"/>
  <c r="E37" i="5"/>
  <c r="J37" i="5" s="1"/>
  <c r="D37" i="5"/>
  <c r="C37" i="5"/>
  <c r="H36" i="5"/>
  <c r="G36" i="5"/>
  <c r="K37" i="6" l="1"/>
  <c r="B38" i="6"/>
  <c r="F38" i="6"/>
  <c r="K38" i="6" s="1"/>
  <c r="E38" i="6"/>
  <c r="J38" i="6" s="1"/>
  <c r="C38" i="6"/>
  <c r="H38" i="6" s="1"/>
  <c r="D38" i="6"/>
  <c r="I38" i="6" s="1"/>
  <c r="I37" i="6"/>
  <c r="A39" i="6"/>
  <c r="I37" i="5"/>
  <c r="E38" i="5"/>
  <c r="J38" i="5" s="1"/>
  <c r="D38" i="5"/>
  <c r="C38" i="5"/>
  <c r="H37" i="5"/>
  <c r="G37" i="5"/>
  <c r="B39" i="6" l="1"/>
  <c r="F39" i="6"/>
  <c r="K39" i="6" s="1"/>
  <c r="E39" i="6"/>
  <c r="J39" i="6" s="1"/>
  <c r="D39" i="6"/>
  <c r="I39" i="6" s="1"/>
  <c r="C39" i="6"/>
  <c r="H39" i="6" s="1"/>
  <c r="A40" i="6"/>
  <c r="I38" i="5"/>
  <c r="E39" i="5"/>
  <c r="J39" i="5" s="1"/>
  <c r="D39" i="5"/>
  <c r="C39" i="5"/>
  <c r="H38" i="5"/>
  <c r="G38" i="5"/>
  <c r="B40" i="6" l="1"/>
  <c r="K40" i="6" s="1"/>
  <c r="F40" i="6"/>
  <c r="D40" i="6"/>
  <c r="I40" i="6" s="1"/>
  <c r="C40" i="6"/>
  <c r="H40" i="6" s="1"/>
  <c r="E40" i="6"/>
  <c r="J40" i="6" s="1"/>
  <c r="A41" i="6"/>
  <c r="I39" i="5"/>
  <c r="E40" i="5"/>
  <c r="J40" i="5" s="1"/>
  <c r="D40" i="5"/>
  <c r="C40" i="5"/>
  <c r="H39" i="5"/>
  <c r="G39" i="5"/>
  <c r="B41" i="6" l="1"/>
  <c r="F41" i="6"/>
  <c r="K41" i="6" s="1"/>
  <c r="E41" i="6"/>
  <c r="J41" i="6" s="1"/>
  <c r="D41" i="6"/>
  <c r="C41" i="6"/>
  <c r="H41" i="6" s="1"/>
  <c r="A42" i="6"/>
  <c r="I40" i="5"/>
  <c r="E41" i="5"/>
  <c r="J41" i="5" s="1"/>
  <c r="D41" i="5"/>
  <c r="C41" i="5"/>
  <c r="H40" i="5"/>
  <c r="G40" i="5"/>
  <c r="B42" i="6" l="1"/>
  <c r="F42" i="6"/>
  <c r="K42" i="6" s="1"/>
  <c r="D42" i="6"/>
  <c r="I42" i="6" s="1"/>
  <c r="C42" i="6"/>
  <c r="H42" i="6" s="1"/>
  <c r="E42" i="6"/>
  <c r="J42" i="6" s="1"/>
  <c r="I41" i="6"/>
  <c r="A43" i="6"/>
  <c r="E42" i="5"/>
  <c r="J42" i="5" s="1"/>
  <c r="D42" i="5"/>
  <c r="C42" i="5"/>
  <c r="H41" i="5"/>
  <c r="G41" i="5"/>
  <c r="I41" i="5"/>
  <c r="B43" i="6" l="1"/>
  <c r="F43" i="6"/>
  <c r="E43" i="6"/>
  <c r="J43" i="6" s="1"/>
  <c r="D43" i="6"/>
  <c r="I43" i="6" s="1"/>
  <c r="C43" i="6"/>
  <c r="H43" i="6" s="1"/>
  <c r="A44" i="6"/>
  <c r="I42" i="5"/>
  <c r="E43" i="5"/>
  <c r="J43" i="5" s="1"/>
  <c r="D43" i="5"/>
  <c r="C43" i="5"/>
  <c r="H42" i="5"/>
  <c r="G42" i="5"/>
  <c r="E44" i="6" l="1"/>
  <c r="C44" i="6"/>
  <c r="B44" i="6"/>
  <c r="F44" i="6"/>
  <c r="D44" i="6"/>
  <c r="K43" i="6"/>
  <c r="A45" i="6"/>
  <c r="I43" i="5"/>
  <c r="E44" i="5"/>
  <c r="J44" i="5" s="1"/>
  <c r="D44" i="5"/>
  <c r="C44" i="5"/>
  <c r="H43" i="5"/>
  <c r="G43" i="5"/>
  <c r="B45" i="6" l="1"/>
  <c r="F45" i="6"/>
  <c r="E45" i="6"/>
  <c r="J45" i="6" s="1"/>
  <c r="D45" i="6"/>
  <c r="C45" i="6"/>
  <c r="H45" i="6" s="1"/>
  <c r="K44" i="6"/>
  <c r="H44" i="6"/>
  <c r="I44" i="6"/>
  <c r="J44" i="6"/>
  <c r="A46" i="6"/>
  <c r="I44" i="5"/>
  <c r="E45" i="5"/>
  <c r="J45" i="5" s="1"/>
  <c r="D45" i="5"/>
  <c r="C45" i="5"/>
  <c r="H44" i="5"/>
  <c r="G44" i="5"/>
  <c r="C46" i="6" l="1"/>
  <c r="B46" i="6"/>
  <c r="F46" i="6"/>
  <c r="D46" i="6"/>
  <c r="I46" i="6" s="1"/>
  <c r="E46" i="6"/>
  <c r="K45" i="6"/>
  <c r="I45" i="6"/>
  <c r="A47" i="6"/>
  <c r="I45" i="5"/>
  <c r="E46" i="5"/>
  <c r="J46" i="5" s="1"/>
  <c r="D46" i="5"/>
  <c r="C46" i="5"/>
  <c r="H45" i="5"/>
  <c r="G45" i="5"/>
  <c r="B47" i="6" l="1"/>
  <c r="F47" i="6"/>
  <c r="E47" i="6"/>
  <c r="J47" i="6" s="1"/>
  <c r="D47" i="6"/>
  <c r="I47" i="6" s="1"/>
  <c r="C47" i="6"/>
  <c r="H47" i="6" s="1"/>
  <c r="K46" i="6"/>
  <c r="J46" i="6"/>
  <c r="H46" i="6"/>
  <c r="A48" i="6"/>
  <c r="I46" i="5"/>
  <c r="E47" i="5"/>
  <c r="J47" i="5" s="1"/>
  <c r="D47" i="5"/>
  <c r="C47" i="5"/>
  <c r="H46" i="5"/>
  <c r="G46" i="5"/>
  <c r="K47" i="6" l="1"/>
  <c r="B48" i="6"/>
  <c r="K48" i="6" s="1"/>
  <c r="F48" i="6"/>
  <c r="D48" i="6"/>
  <c r="I48" i="6" s="1"/>
  <c r="E48" i="6"/>
  <c r="C48" i="6"/>
  <c r="H48" i="6" s="1"/>
  <c r="A49" i="6"/>
  <c r="I47" i="5"/>
  <c r="E48" i="5"/>
  <c r="J48" i="5" s="1"/>
  <c r="D48" i="5"/>
  <c r="C48" i="5"/>
  <c r="H47" i="5"/>
  <c r="G47" i="5"/>
  <c r="B49" i="6" l="1"/>
  <c r="F49" i="6"/>
  <c r="K49" i="6" s="1"/>
  <c r="E49" i="6"/>
  <c r="J49" i="6" s="1"/>
  <c r="D49" i="6"/>
  <c r="C49" i="6"/>
  <c r="H49" i="6" s="1"/>
  <c r="J48" i="6"/>
  <c r="A50" i="6"/>
  <c r="I48" i="5"/>
  <c r="E49" i="5"/>
  <c r="J49" i="5" s="1"/>
  <c r="D49" i="5"/>
  <c r="C49" i="5"/>
  <c r="H48" i="5"/>
  <c r="G48" i="5"/>
  <c r="E50" i="6" l="1"/>
  <c r="B50" i="6"/>
  <c r="F50" i="6"/>
  <c r="D50" i="6"/>
  <c r="C50" i="6"/>
  <c r="I49" i="6"/>
  <c r="A51" i="6"/>
  <c r="I49" i="5"/>
  <c r="E50" i="5"/>
  <c r="J50" i="5" s="1"/>
  <c r="D50" i="5"/>
  <c r="C50" i="5"/>
  <c r="H49" i="5"/>
  <c r="G49" i="5"/>
  <c r="I50" i="6" l="1"/>
  <c r="B51" i="6"/>
  <c r="F51" i="6"/>
  <c r="K51" i="6" s="1"/>
  <c r="E51" i="6"/>
  <c r="J51" i="6" s="1"/>
  <c r="D51" i="6"/>
  <c r="C51" i="6"/>
  <c r="H51" i="6" s="1"/>
  <c r="K50" i="6"/>
  <c r="H50" i="6"/>
  <c r="J50" i="6"/>
  <c r="A52" i="6"/>
  <c r="I50" i="5"/>
  <c r="H50" i="5"/>
  <c r="G50" i="5"/>
  <c r="E51" i="5"/>
  <c r="J51" i="5" s="1"/>
  <c r="D51" i="5"/>
  <c r="C51" i="5"/>
  <c r="E52" i="6" l="1"/>
  <c r="F52" i="6"/>
  <c r="C52" i="6"/>
  <c r="B52" i="6"/>
  <c r="K52" i="6" s="1"/>
  <c r="D52" i="6"/>
  <c r="I51" i="6"/>
  <c r="I51" i="5"/>
  <c r="E52" i="5"/>
  <c r="J52" i="5" s="1"/>
  <c r="D52" i="5"/>
  <c r="C52" i="5"/>
  <c r="H51" i="5"/>
  <c r="G51" i="5"/>
  <c r="H52" i="6" l="1"/>
  <c r="I52" i="6"/>
  <c r="J52" i="6"/>
  <c r="I52" i="5"/>
  <c r="H52" i="5"/>
  <c r="G52" i="5"/>
</calcChain>
</file>

<file path=xl/sharedStrings.xml><?xml version="1.0" encoding="utf-8"?>
<sst xmlns="http://schemas.openxmlformats.org/spreadsheetml/2006/main" count="92" uniqueCount="59">
  <si>
    <t xml:space="preserve">D = </t>
  </si>
  <si>
    <t>a =</t>
  </si>
  <si>
    <t>b =</t>
  </si>
  <si>
    <t>c =</t>
  </si>
  <si>
    <t>g =</t>
  </si>
  <si>
    <t>theta</t>
  </si>
  <si>
    <t>Normal</t>
  </si>
  <si>
    <t>Logístico</t>
  </si>
  <si>
    <t>D</t>
  </si>
  <si>
    <t>Diferença</t>
  </si>
  <si>
    <t>Max</t>
  </si>
  <si>
    <t>Item ordinal com 4 categorias: 1, 2, 3, 4</t>
  </si>
  <si>
    <t>a</t>
  </si>
  <si>
    <t>b2</t>
  </si>
  <si>
    <t>b3</t>
  </si>
  <si>
    <t>b4</t>
  </si>
  <si>
    <t>cat1 ou +</t>
  </si>
  <si>
    <t>cat2 ou +</t>
  </si>
  <si>
    <t>cat3 ou +</t>
  </si>
  <si>
    <t>cat4 ou +</t>
  </si>
  <si>
    <t>P1</t>
  </si>
  <si>
    <t>P2</t>
  </si>
  <si>
    <t>P3</t>
  </si>
  <si>
    <t>P4</t>
  </si>
  <si>
    <t>Item1</t>
  </si>
  <si>
    <t>Item2</t>
  </si>
  <si>
    <t>Min</t>
  </si>
  <si>
    <t>a1</t>
  </si>
  <si>
    <t>a2</t>
  </si>
  <si>
    <t>a3</t>
  </si>
  <si>
    <t>a4</t>
  </si>
  <si>
    <t>b1</t>
  </si>
  <si>
    <t>Item Nominal com 4 categorias: 1, 2, 3, 4</t>
  </si>
  <si>
    <t>cat1</t>
  </si>
  <si>
    <t>cat2</t>
  </si>
  <si>
    <t>cat3</t>
  </si>
  <si>
    <t>cat4</t>
  </si>
  <si>
    <t>Modelo de Resposta Nominal (Bock, 1972)</t>
  </si>
  <si>
    <t>Modelo de Resposta Gradual (Samejima, 1969)</t>
  </si>
  <si>
    <t>Curva característica do Item (Modelo Logístico de 4 parâmetros)</t>
  </si>
  <si>
    <t>Curva Característica do Item (Métrica Logística x Normal)</t>
  </si>
  <si>
    <t>Função de Informação do Item</t>
  </si>
  <si>
    <t>P(U=1|theta)</t>
  </si>
  <si>
    <t>Info</t>
  </si>
  <si>
    <t>P(U1=1|theta)</t>
  </si>
  <si>
    <t>P(U2=1|theta)</t>
  </si>
  <si>
    <t>P(U3=1|theta)</t>
  </si>
  <si>
    <t>P(U4=1|theta)</t>
  </si>
  <si>
    <t>P(U5=1|theta)</t>
  </si>
  <si>
    <t>Info1</t>
  </si>
  <si>
    <t>Info2</t>
  </si>
  <si>
    <t>Info3</t>
  </si>
  <si>
    <t>Info4</t>
  </si>
  <si>
    <t>Info5</t>
  </si>
  <si>
    <t>InfoTeste</t>
  </si>
  <si>
    <t>x</t>
  </si>
  <si>
    <t>y</t>
  </si>
  <si>
    <t>D=1</t>
  </si>
  <si>
    <t>D=1.7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</si>
</sst>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característica do item (CCI)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374645468256434"/>
          <c:y val="0.15077230946408376"/>
          <c:w val="0.81008058358541624"/>
          <c:h val="0.668726499991517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'CCI1'!$B$9</c:f>
              <c:strCache>
                <c:ptCount val="1"/>
                <c:pt idx="0">
                  <c:v>Item1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'CCI1'!$A$10:$A$90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'CCI1'!$B$10:$B$90</c:f>
              <c:numCache>
                <c:formatCode>0.0000</c:formatCode>
                <c:ptCount val="81"/>
                <c:pt idx="0">
                  <c:v>0.20002973514968234</c:v>
                </c:pt>
                <c:pt idx="1">
                  <c:v>0.20003837165518981</c:v>
                </c:pt>
                <c:pt idx="2">
                  <c:v>0.20004951645849514</c:v>
                </c:pt>
                <c:pt idx="3">
                  <c:v>0.20006389794051391</c:v>
                </c:pt>
                <c:pt idx="4">
                  <c:v>0.20008245592691887</c:v>
                </c:pt>
                <c:pt idx="5">
                  <c:v>0.20010640302362423</c:v>
                </c:pt>
                <c:pt idx="6">
                  <c:v>0.20013730371394708</c:v>
                </c:pt>
                <c:pt idx="7">
                  <c:v>0.20017717634068824</c:v>
                </c:pt>
                <c:pt idx="8">
                  <c:v>0.2002286245606735</c:v>
                </c:pt>
                <c:pt idx="9">
                  <c:v>0.20029500673312314</c:v>
                </c:pt>
                <c:pt idx="10">
                  <c:v>0.20038065409507069</c:v>
                </c:pt>
                <c:pt idx="11">
                  <c:v>0.2004911516200443</c:v>
                </c:pt>
                <c:pt idx="12">
                  <c:v>0.20063369931071609</c:v>
                </c:pt>
                <c:pt idx="13">
                  <c:v>0.20081757653028648</c:v>
                </c:pt>
                <c:pt idx="14">
                  <c:v>0.20105473804258717</c:v>
                </c:pt>
                <c:pt idx="15">
                  <c:v>0.20136057792914824</c:v>
                </c:pt>
                <c:pt idx="16">
                  <c:v>0.201754906685367</c:v>
                </c:pt>
                <c:pt idx="17">
                  <c:v>0.20226319769237866</c:v>
                </c:pt>
                <c:pt idx="18">
                  <c:v>0.20291817185661995</c:v>
                </c:pt>
                <c:pt idx="19">
                  <c:v>0.2037618030741252</c:v>
                </c:pt>
                <c:pt idx="20">
                  <c:v>0.20484784119326729</c:v>
                </c:pt>
                <c:pt idx="21">
                  <c:v>0.20624496099982134</c:v>
                </c:pt>
                <c:pt idx="22">
                  <c:v>0.20804065110677902</c:v>
                </c:pt>
                <c:pt idx="23">
                  <c:v>0.21034594795117134</c:v>
                </c:pt>
                <c:pt idx="24">
                  <c:v>0.21330108488630531</c:v>
                </c:pt>
                <c:pt idx="25">
                  <c:v>0.21708204492881647</c:v>
                </c:pt>
                <c:pt idx="26">
                  <c:v>0.22190784876010056</c:v>
                </c:pt>
                <c:pt idx="27">
                  <c:v>0.22804813650750447</c:v>
                </c:pt>
                <c:pt idx="28">
                  <c:v>0.2358301624398294</c:v>
                </c:pt>
                <c:pt idx="29">
                  <c:v>0.24564366607913635</c:v>
                </c:pt>
                <c:pt idx="30">
                  <c:v>0.2579411882892142</c:v>
                </c:pt>
                <c:pt idx="31">
                  <c:v>0.27323032503465994</c:v>
                </c:pt>
                <c:pt idx="32">
                  <c:v>0.29205338563643984</c:v>
                </c:pt>
                <c:pt idx="33">
                  <c:v>0.31494946620706332</c:v>
                </c:pt>
                <c:pt idx="34">
                  <c:v>0.34239494862899722</c:v>
                </c:pt>
                <c:pt idx="35">
                  <c:v>0.37472202887810757</c:v>
                </c:pt>
                <c:pt idx="36">
                  <c:v>0.41202192042678498</c:v>
                </c:pt>
                <c:pt idx="37">
                  <c:v>0.45404935824554826</c:v>
                </c:pt>
                <c:pt idx="38">
                  <c:v>0.50015482042525661</c:v>
                </c:pt>
                <c:pt idx="39">
                  <c:v>0.54927457099024513</c:v>
                </c:pt>
                <c:pt idx="40">
                  <c:v>0.60000000000000009</c:v>
                </c:pt>
                <c:pt idx="41">
                  <c:v>0.65072542900975472</c:v>
                </c:pt>
                <c:pt idx="42">
                  <c:v>0.69984517957474346</c:v>
                </c:pt>
                <c:pt idx="43">
                  <c:v>0.74595064175445192</c:v>
                </c:pt>
                <c:pt idx="44">
                  <c:v>0.78797807957321497</c:v>
                </c:pt>
                <c:pt idx="45">
                  <c:v>0.8252779711218925</c:v>
                </c:pt>
                <c:pt idx="46">
                  <c:v>0.85760505137100296</c:v>
                </c:pt>
                <c:pt idx="47">
                  <c:v>0.88505053379293663</c:v>
                </c:pt>
                <c:pt idx="48">
                  <c:v>0.90794661436356017</c:v>
                </c:pt>
                <c:pt idx="49">
                  <c:v>0.92676967496534002</c:v>
                </c:pt>
                <c:pt idx="50">
                  <c:v>0.94205881171078576</c:v>
                </c:pt>
                <c:pt idx="51">
                  <c:v>0.95435633392086361</c:v>
                </c:pt>
                <c:pt idx="52">
                  <c:v>0.96416983756017061</c:v>
                </c:pt>
                <c:pt idx="53">
                  <c:v>0.97195186349249552</c:v>
                </c:pt>
                <c:pt idx="54">
                  <c:v>0.97809215123989945</c:v>
                </c:pt>
                <c:pt idx="55">
                  <c:v>0.98291795507118396</c:v>
                </c:pt>
                <c:pt idx="56">
                  <c:v>0.98669891511369467</c:v>
                </c:pt>
                <c:pt idx="57">
                  <c:v>0.98965405204882884</c:v>
                </c:pt>
                <c:pt idx="58">
                  <c:v>0.99195934889322124</c:v>
                </c:pt>
                <c:pt idx="59">
                  <c:v>0.99375503900017881</c:v>
                </c:pt>
                <c:pt idx="60">
                  <c:v>0.99515215880673291</c:v>
                </c:pt>
                <c:pt idx="61">
                  <c:v>0.9962381969258749</c:v>
                </c:pt>
                <c:pt idx="62">
                  <c:v>0.9970818281433802</c:v>
                </c:pt>
                <c:pt idx="63">
                  <c:v>0.99773680230762141</c:v>
                </c:pt>
                <c:pt idx="64">
                  <c:v>0.99824509331463296</c:v>
                </c:pt>
                <c:pt idx="65">
                  <c:v>0.99863942207085188</c:v>
                </c:pt>
                <c:pt idx="66">
                  <c:v>0.99894526195741284</c:v>
                </c:pt>
                <c:pt idx="67">
                  <c:v>0.99918242346971375</c:v>
                </c:pt>
                <c:pt idx="68">
                  <c:v>0.99936630068928411</c:v>
                </c:pt>
                <c:pt idx="69">
                  <c:v>0.99950884837995591</c:v>
                </c:pt>
                <c:pt idx="70">
                  <c:v>0.9996193459049294</c:v>
                </c:pt>
                <c:pt idx="71">
                  <c:v>0.9997049932668769</c:v>
                </c:pt>
                <c:pt idx="72">
                  <c:v>0.99977137543932648</c:v>
                </c:pt>
                <c:pt idx="73">
                  <c:v>0.99982282365931185</c:v>
                </c:pt>
                <c:pt idx="74">
                  <c:v>0.99986269628605307</c:v>
                </c:pt>
                <c:pt idx="75">
                  <c:v>0.99989359697637581</c:v>
                </c:pt>
                <c:pt idx="76">
                  <c:v>0.9999175440730812</c:v>
                </c:pt>
                <c:pt idx="77">
                  <c:v>0.99993610205948613</c:v>
                </c:pt>
                <c:pt idx="78">
                  <c:v>0.99995048354150495</c:v>
                </c:pt>
                <c:pt idx="79">
                  <c:v>0.99996162834481028</c:v>
                </c:pt>
                <c:pt idx="80">
                  <c:v>0.9999702648503177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5A-4B80-8E83-20C1B61F0257}"/>
            </c:ext>
          </c:extLst>
        </c:ser>
        <c:ser>
          <c:idx val="1"/>
          <c:order val="1"/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'CCI1'!$D$4:$D$5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'CCI1'!$E$4:$E$5</c:f>
              <c:numCache>
                <c:formatCode>General</c:formatCode>
                <c:ptCount val="2"/>
                <c:pt idx="0">
                  <c:v>0.1</c:v>
                </c:pt>
                <c:pt idx="1">
                  <c:v>1.1000000000000001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5A-4B80-8E83-20C1B61F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25264"/>
        <c:axId val="409025592"/>
      </c:scatterChart>
      <c:valAx>
        <c:axId val="409025264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592"/>
        <c:crossesAt val="-3"/>
        <c:crossBetween val="midCat"/>
        <c:majorUnit val="1"/>
        <c:minorUnit val="0.25"/>
      </c:valAx>
      <c:valAx>
        <c:axId val="409025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Probabilidade</a:t>
                </a:r>
                <a:r>
                  <a:rPr lang="pt-BR" baseline="0"/>
                  <a:t> de Acerto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3.2686411203632054E-2"/>
              <c:y val="0.27327563111336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264"/>
        <c:crossesAt val="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característica do item (CCI)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CCI!$B$9</c:f>
              <c:strCache>
                <c:ptCount val="1"/>
                <c:pt idx="0">
                  <c:v>Item1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CCI!$A$10:$A$90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CCI!$B$10:$B$90</c:f>
              <c:numCache>
                <c:formatCode>0.0000</c:formatCode>
                <c:ptCount val="81"/>
                <c:pt idx="0">
                  <c:v>1.1125360328603216E-3</c:v>
                </c:pt>
                <c:pt idx="1">
                  <c:v>1.3184225532339462E-3</c:v>
                </c:pt>
                <c:pt idx="2">
                  <c:v>1.5623509503289617E-3</c:v>
                </c:pt>
                <c:pt idx="3">
                  <c:v>1.8513261812060375E-3</c:v>
                </c:pt>
                <c:pt idx="4">
                  <c:v>2.1936333567087458E-3</c:v>
                </c:pt>
                <c:pt idx="5">
                  <c:v>2.5990677623233469E-3</c:v>
                </c:pt>
                <c:pt idx="6">
                  <c:v>3.0792046214773005E-3</c:v>
                </c:pt>
                <c:pt idx="7">
                  <c:v>3.6477148207749279E-3</c:v>
                </c:pt>
                <c:pt idx="8">
                  <c:v>4.3207335199119167E-3</c:v>
                </c:pt>
                <c:pt idx="9">
                  <c:v>5.1172892300414873E-3</c:v>
                </c:pt>
                <c:pt idx="10">
                  <c:v>6.0598014915841155E-3</c:v>
                </c:pt>
                <c:pt idx="11">
                  <c:v>7.174655609074738E-3</c:v>
                </c:pt>
                <c:pt idx="12">
                  <c:v>8.4928628516443526E-3</c:v>
                </c:pt>
                <c:pt idx="13">
                  <c:v>1.0050813883473756E-2</c:v>
                </c:pt>
                <c:pt idx="14">
                  <c:v>1.1891131644386993E-2</c:v>
                </c:pt>
                <c:pt idx="15">
                  <c:v>1.4063627043245475E-2</c:v>
                </c:pt>
                <c:pt idx="16">
                  <c:v>1.6626356107881622E-2</c:v>
                </c:pt>
                <c:pt idx="17">
                  <c:v>1.9646769947688707E-2</c:v>
                </c:pt>
                <c:pt idx="18">
                  <c:v>2.3202938145644076E-2</c:v>
                </c:pt>
                <c:pt idx="19">
                  <c:v>2.7384810950125685E-2</c:v>
                </c:pt>
                <c:pt idx="20">
                  <c:v>3.2295464698450516E-2</c:v>
                </c:pt>
                <c:pt idx="21">
                  <c:v>3.8052247070992105E-2</c:v>
                </c:pt>
                <c:pt idx="22">
                  <c:v>4.4787703049786735E-2</c:v>
                </c:pt>
                <c:pt idx="23">
                  <c:v>5.2650118435302928E-2</c:v>
                </c:pt>
                <c:pt idx="24">
                  <c:v>6.1803466263588569E-2</c:v>
                </c:pt>
                <c:pt idx="25">
                  <c:v>7.2426485361517731E-2</c:v>
                </c:pt>
                <c:pt idx="26">
                  <c:v>8.4710565730735793E-2</c:v>
                </c:pt>
                <c:pt idx="27">
                  <c:v>9.8856073178169385E-2</c:v>
                </c:pt>
                <c:pt idx="28">
                  <c:v>0.1150667320455498</c:v>
                </c:pt>
                <c:pt idx="29">
                  <c:v>0.13354172253321245</c:v>
                </c:pt>
                <c:pt idx="30">
                  <c:v>0.1544652650835347</c:v>
                </c:pt>
                <c:pt idx="31">
                  <c:v>0.17799368578624647</c:v>
                </c:pt>
                <c:pt idx="32">
                  <c:v>0.20424030228409176</c:v>
                </c:pt>
                <c:pt idx="33">
                  <c:v>0.23325893577145726</c:v>
                </c:pt>
                <c:pt idx="34">
                  <c:v>0.26502740053348123</c:v>
                </c:pt>
                <c:pt idx="35">
                  <c:v>0.29943285752602705</c:v>
                </c:pt>
                <c:pt idx="36">
                  <c:v>0.33626130259564729</c:v>
                </c:pt>
                <c:pt idx="37">
                  <c:v>0.3751935255315707</c:v>
                </c:pt>
                <c:pt idx="38">
                  <c:v>0.4158094770645927</c:v>
                </c:pt>
                <c:pt idx="39">
                  <c:v>0.45760205922564895</c:v>
                </c:pt>
                <c:pt idx="40">
                  <c:v>0.5</c:v>
                </c:pt>
                <c:pt idx="41">
                  <c:v>0.54239794077435077</c:v>
                </c:pt>
                <c:pt idx="42">
                  <c:v>0.58419052293540741</c:v>
                </c:pt>
                <c:pt idx="43">
                  <c:v>0.6248064744684293</c:v>
                </c:pt>
                <c:pt idx="44">
                  <c:v>0.66373869740435276</c:v>
                </c:pt>
                <c:pt idx="45">
                  <c:v>0.70056714247397289</c:v>
                </c:pt>
                <c:pt idx="46">
                  <c:v>0.73497259946651883</c:v>
                </c:pt>
                <c:pt idx="47">
                  <c:v>0.76674106422854271</c:v>
                </c:pt>
                <c:pt idx="48">
                  <c:v>0.79575969771590827</c:v>
                </c:pt>
                <c:pt idx="49">
                  <c:v>0.82200631421375348</c:v>
                </c:pt>
                <c:pt idx="50">
                  <c:v>0.84553473491646525</c:v>
                </c:pt>
                <c:pt idx="51">
                  <c:v>0.86645827746678761</c:v>
                </c:pt>
                <c:pt idx="52">
                  <c:v>0.88493326795445015</c:v>
                </c:pt>
                <c:pt idx="53">
                  <c:v>0.90114392682183064</c:v>
                </c:pt>
                <c:pt idx="54">
                  <c:v>0.91528943426926423</c:v>
                </c:pt>
                <c:pt idx="55">
                  <c:v>0.92757351463848337</c:v>
                </c:pt>
                <c:pt idx="56">
                  <c:v>0.93819653373641143</c:v>
                </c:pt>
                <c:pt idx="57">
                  <c:v>0.94734988156469702</c:v>
                </c:pt>
                <c:pt idx="58">
                  <c:v>0.95521229695021392</c:v>
                </c:pt>
                <c:pt idx="59">
                  <c:v>0.96194775292900858</c:v>
                </c:pt>
                <c:pt idx="60">
                  <c:v>0.96770453530154998</c:v>
                </c:pt>
                <c:pt idx="61">
                  <c:v>0.97261518904987432</c:v>
                </c:pt>
                <c:pt idx="62">
                  <c:v>0.97679706185435622</c:v>
                </c:pt>
                <c:pt idx="63">
                  <c:v>0.98035323005231156</c:v>
                </c:pt>
                <c:pt idx="64">
                  <c:v>0.98337364389211857</c:v>
                </c:pt>
                <c:pt idx="65">
                  <c:v>0.98593637295675463</c:v>
                </c:pt>
                <c:pt idx="66">
                  <c:v>0.98810886835561318</c:v>
                </c:pt>
                <c:pt idx="67">
                  <c:v>0.98994918611652638</c:v>
                </c:pt>
                <c:pt idx="68">
                  <c:v>0.9915071371483557</c:v>
                </c:pt>
                <c:pt idx="69">
                  <c:v>0.9928253443909254</c:v>
                </c:pt>
                <c:pt idx="70">
                  <c:v>0.99394019850841597</c:v>
                </c:pt>
                <c:pt idx="71">
                  <c:v>0.9948827107699586</c:v>
                </c:pt>
                <c:pt idx="72">
                  <c:v>0.99567926648008809</c:v>
                </c:pt>
                <c:pt idx="73">
                  <c:v>0.99635228517922503</c:v>
                </c:pt>
                <c:pt idx="74">
                  <c:v>0.99692079537852285</c:v>
                </c:pt>
                <c:pt idx="75">
                  <c:v>0.99740093223767678</c:v>
                </c:pt>
                <c:pt idx="76">
                  <c:v>0.99780636664329125</c:v>
                </c:pt>
                <c:pt idx="77">
                  <c:v>0.99814867381879402</c:v>
                </c:pt>
                <c:pt idx="78">
                  <c:v>0.99843764904967103</c:v>
                </c:pt>
                <c:pt idx="79">
                  <c:v>0.99868157744676611</c:v>
                </c:pt>
                <c:pt idx="80">
                  <c:v>0.99888746396713979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F4-468C-B6D9-0AB7F61DF453}"/>
            </c:ext>
          </c:extLst>
        </c:ser>
        <c:ser>
          <c:idx val="1"/>
          <c:order val="1"/>
          <c:tx>
            <c:strRef>
              <c:f>CCI!$C$9</c:f>
              <c:strCache>
                <c:ptCount val="1"/>
                <c:pt idx="0">
                  <c:v>Item2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CCI!$A$10:$A$90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CCI!$C$10:$C$90</c:f>
              <c:numCache>
                <c:formatCode>0.0000</c:formatCode>
                <c:ptCount val="81"/>
                <c:pt idx="0">
                  <c:v>1.2404935411305788E-6</c:v>
                </c:pt>
                <c:pt idx="1">
                  <c:v>1.742827536238062E-6</c:v>
                </c:pt>
                <c:pt idx="2">
                  <c:v>2.4485796197111498E-6</c:v>
                </c:pt>
                <c:pt idx="3">
                  <c:v>3.440122625975035E-6</c:v>
                </c:pt>
                <c:pt idx="4">
                  <c:v>4.8331852616445874E-6</c:v>
                </c:pt>
                <c:pt idx="5">
                  <c:v>6.7903586980951236E-6</c:v>
                </c:pt>
                <c:pt idx="6">
                  <c:v>9.5400718592398891E-6</c:v>
                </c:pt>
                <c:pt idx="7">
                  <c:v>1.3403249192620134E-5</c:v>
                </c:pt>
                <c:pt idx="8">
                  <c:v>1.8830760452806039E-5</c:v>
                </c:pt>
                <c:pt idx="9">
                  <c:v>2.6456029786960227E-5</c:v>
                </c:pt>
                <c:pt idx="10">
                  <c:v>3.7168937102889469E-5</c:v>
                </c:pt>
                <c:pt idx="11">
                  <c:v>5.2219622644351106E-5</c:v>
                </c:pt>
                <c:pt idx="12">
                  <c:v>7.3364281637787999E-5</c:v>
                </c:pt>
                <c:pt idx="13">
                  <c:v>1.0306990864856932E-4</c:v>
                </c:pt>
                <c:pt idx="14">
                  <c:v>1.4480177609174985E-4</c:v>
                </c:pt>
                <c:pt idx="15">
                  <c:v>2.0342697805520653E-4</c:v>
                </c:pt>
                <c:pt idx="16">
                  <c:v>2.8578070084187918E-4</c:v>
                </c:pt>
                <c:pt idx="17">
                  <c:v>4.0146044758282125E-4</c:v>
                </c:pt>
                <c:pt idx="18">
                  <c:v>5.6393920869223695E-4</c:v>
                </c:pt>
                <c:pt idx="19">
                  <c:v>7.9212413839509471E-4</c:v>
                </c:pt>
                <c:pt idx="20">
                  <c:v>1.1125360328603216E-3</c:v>
                </c:pt>
                <c:pt idx="21">
                  <c:v>1.5623509503289617E-3</c:v>
                </c:pt>
                <c:pt idx="22">
                  <c:v>2.1936333567087458E-3</c:v>
                </c:pt>
                <c:pt idx="23">
                  <c:v>3.0792046214773005E-3</c:v>
                </c:pt>
                <c:pt idx="24">
                  <c:v>4.3207335199119167E-3</c:v>
                </c:pt>
                <c:pt idx="25">
                  <c:v>6.0598014915841155E-3</c:v>
                </c:pt>
                <c:pt idx="26">
                  <c:v>8.4928628516443526E-3</c:v>
                </c:pt>
                <c:pt idx="27">
                  <c:v>1.1891131644386993E-2</c:v>
                </c:pt>
                <c:pt idx="28">
                  <c:v>1.6626356107881622E-2</c:v>
                </c:pt>
                <c:pt idx="29">
                  <c:v>2.3202938145644076E-2</c:v>
                </c:pt>
                <c:pt idx="30">
                  <c:v>3.2295464698450516E-2</c:v>
                </c:pt>
                <c:pt idx="31">
                  <c:v>4.4787703049786735E-2</c:v>
                </c:pt>
                <c:pt idx="32">
                  <c:v>6.1803466263588569E-2</c:v>
                </c:pt>
                <c:pt idx="33">
                  <c:v>8.4710565730735793E-2</c:v>
                </c:pt>
                <c:pt idx="34">
                  <c:v>0.1150667320455498</c:v>
                </c:pt>
                <c:pt idx="35">
                  <c:v>0.1544652650835347</c:v>
                </c:pt>
                <c:pt idx="36">
                  <c:v>0.20424030228409176</c:v>
                </c:pt>
                <c:pt idx="37">
                  <c:v>0.26502740053348123</c:v>
                </c:pt>
                <c:pt idx="38">
                  <c:v>0.33626130259564729</c:v>
                </c:pt>
                <c:pt idx="39">
                  <c:v>0.4158094770645927</c:v>
                </c:pt>
                <c:pt idx="40">
                  <c:v>0.5</c:v>
                </c:pt>
                <c:pt idx="41">
                  <c:v>0.58419052293540707</c:v>
                </c:pt>
                <c:pt idx="42">
                  <c:v>0.66373869740435276</c:v>
                </c:pt>
                <c:pt idx="43">
                  <c:v>0.73497259946651883</c:v>
                </c:pt>
                <c:pt idx="44">
                  <c:v>0.79575969771590827</c:v>
                </c:pt>
                <c:pt idx="45">
                  <c:v>0.84553473491646525</c:v>
                </c:pt>
                <c:pt idx="46">
                  <c:v>0.88493326795445015</c:v>
                </c:pt>
                <c:pt idx="47">
                  <c:v>0.91528943426926423</c:v>
                </c:pt>
                <c:pt idx="48">
                  <c:v>0.93819653373641143</c:v>
                </c:pt>
                <c:pt idx="49">
                  <c:v>0.95521229695021315</c:v>
                </c:pt>
                <c:pt idx="50">
                  <c:v>0.96770453530154943</c:v>
                </c:pt>
                <c:pt idx="51">
                  <c:v>0.97679706185435577</c:v>
                </c:pt>
                <c:pt idx="52">
                  <c:v>0.98337364389211834</c:v>
                </c:pt>
                <c:pt idx="53">
                  <c:v>0.98810886835561296</c:v>
                </c:pt>
                <c:pt idx="54">
                  <c:v>0.9915071371483557</c:v>
                </c:pt>
                <c:pt idx="55">
                  <c:v>0.99394019850841597</c:v>
                </c:pt>
                <c:pt idx="56">
                  <c:v>0.99567926648008809</c:v>
                </c:pt>
                <c:pt idx="57">
                  <c:v>0.99692079537852263</c:v>
                </c:pt>
                <c:pt idx="58">
                  <c:v>0.99780636664329148</c:v>
                </c:pt>
                <c:pt idx="59">
                  <c:v>0.99843764904967103</c:v>
                </c:pt>
                <c:pt idx="60">
                  <c:v>0.99888746396713979</c:v>
                </c:pt>
                <c:pt idx="61">
                  <c:v>0.99920787586160476</c:v>
                </c:pt>
                <c:pt idx="62">
                  <c:v>0.99943606079130776</c:v>
                </c:pt>
                <c:pt idx="63">
                  <c:v>0.99959853955241718</c:v>
                </c:pt>
                <c:pt idx="64">
                  <c:v>0.99971421929915805</c:v>
                </c:pt>
                <c:pt idx="65">
                  <c:v>0.9997965730219448</c:v>
                </c:pt>
                <c:pt idx="66">
                  <c:v>0.99985519822390823</c:v>
                </c:pt>
                <c:pt idx="67">
                  <c:v>0.9998969300913515</c:v>
                </c:pt>
                <c:pt idx="68">
                  <c:v>0.99992663571836227</c:v>
                </c:pt>
                <c:pt idx="69">
                  <c:v>0.99994778037735566</c:v>
                </c:pt>
                <c:pt idx="70">
                  <c:v>0.99996283106289707</c:v>
                </c:pt>
                <c:pt idx="71">
                  <c:v>0.99997354397021299</c:v>
                </c:pt>
                <c:pt idx="72">
                  <c:v>0.99998116923954716</c:v>
                </c:pt>
                <c:pt idx="73">
                  <c:v>0.99998659675080737</c:v>
                </c:pt>
                <c:pt idx="74">
                  <c:v>0.99999045992814084</c:v>
                </c:pt>
                <c:pt idx="75">
                  <c:v>0.99999320964130201</c:v>
                </c:pt>
                <c:pt idx="76">
                  <c:v>0.99999516681473821</c:v>
                </c:pt>
                <c:pt idx="77">
                  <c:v>0.99999655987737412</c:v>
                </c:pt>
                <c:pt idx="78">
                  <c:v>0.99999755142038016</c:v>
                </c:pt>
                <c:pt idx="79">
                  <c:v>0.99999825717246382</c:v>
                </c:pt>
                <c:pt idx="80">
                  <c:v>0.99999875950645889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F4-468C-B6D9-0AB7F61DF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25264"/>
        <c:axId val="409025592"/>
      </c:scatterChart>
      <c:valAx>
        <c:axId val="409025264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592"/>
        <c:crosses val="autoZero"/>
        <c:crossBetween val="midCat"/>
        <c:majorUnit val="1"/>
        <c:minorUnit val="0.25"/>
      </c:valAx>
      <c:valAx>
        <c:axId val="409025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Probabilidade</a:t>
                </a:r>
                <a:r>
                  <a:rPr lang="pt-BR" baseline="0"/>
                  <a:t> de Acerto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Função de Informação do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InfoItem!$B$9</c:f>
              <c:strCache>
                <c:ptCount val="1"/>
                <c:pt idx="0">
                  <c:v>P(U=1|theta)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InfoItem!$A$10:$A$90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InfoItem!$B$10:$B$90</c:f>
              <c:numCache>
                <c:formatCode>0.0000</c:formatCode>
                <c:ptCount val="81"/>
                <c:pt idx="0">
                  <c:v>1.381632589170632E-9</c:v>
                </c:pt>
                <c:pt idx="1">
                  <c:v>2.300820583281258E-9</c:v>
                </c:pt>
                <c:pt idx="2">
                  <c:v>3.8315362526235367E-9</c:v>
                </c:pt>
                <c:pt idx="3">
                  <c:v>6.3806235683451539E-9</c:v>
                </c:pt>
                <c:pt idx="4">
                  <c:v>1.0625596201524036E-8</c:v>
                </c:pt>
                <c:pt idx="5">
                  <c:v>1.7694711670362499E-8</c:v>
                </c:pt>
                <c:pt idx="6">
                  <c:v>2.9466847194873098E-8</c:v>
                </c:pt>
                <c:pt idx="7">
                  <c:v>4.9070880214450933E-8</c:v>
                </c:pt>
                <c:pt idx="8">
                  <c:v>8.1717302081591547E-8</c:v>
                </c:pt>
                <c:pt idx="9">
                  <c:v>1.3608309623294115E-7</c:v>
                </c:pt>
                <c:pt idx="10">
                  <c:v>2.2661796142085935E-7</c:v>
                </c:pt>
                <c:pt idx="11">
                  <c:v>3.7738483887358831E-7</c:v>
                </c:pt>
                <c:pt idx="12">
                  <c:v>6.2845549149543011E-7</c:v>
                </c:pt>
                <c:pt idx="13">
                  <c:v>1.0465609588294101E-6</c:v>
                </c:pt>
                <c:pt idx="14">
                  <c:v>1.742827536238062E-6</c:v>
                </c:pt>
                <c:pt idx="15">
                  <c:v>2.902311985211097E-6</c:v>
                </c:pt>
                <c:pt idx="16">
                  <c:v>4.8331852616445958E-6</c:v>
                </c:pt>
                <c:pt idx="17">
                  <c:v>8.0486349795695994E-6</c:v>
                </c:pt>
                <c:pt idx="18">
                  <c:v>1.3403249192620108E-5</c:v>
                </c:pt>
                <c:pt idx="19">
                  <c:v>2.2320113834259645E-5</c:v>
                </c:pt>
                <c:pt idx="20">
                  <c:v>3.7168937102889469E-5</c:v>
                </c:pt>
                <c:pt idx="21">
                  <c:v>6.1895573118896623E-5</c:v>
                </c:pt>
                <c:pt idx="22">
                  <c:v>1.0306990864856932E-4</c:v>
                </c:pt>
                <c:pt idx="23">
                  <c:v>1.7162964243385188E-4</c:v>
                </c:pt>
                <c:pt idx="24">
                  <c:v>2.8578070084187918E-4</c:v>
                </c:pt>
                <c:pt idx="25">
                  <c:v>4.7581761883833638E-4</c:v>
                </c:pt>
                <c:pt idx="26">
                  <c:v>7.9212413839509547E-4</c:v>
                </c:pt>
                <c:pt idx="27">
                  <c:v>1.3184225532339462E-3</c:v>
                </c:pt>
                <c:pt idx="28">
                  <c:v>2.193633356708748E-3</c:v>
                </c:pt>
                <c:pt idx="29">
                  <c:v>3.6477148207749248E-3</c:v>
                </c:pt>
                <c:pt idx="30">
                  <c:v>6.0598014915841155E-3</c:v>
                </c:pt>
                <c:pt idx="31">
                  <c:v>1.0050813883473756E-2</c:v>
                </c:pt>
                <c:pt idx="32">
                  <c:v>1.6626356107881622E-2</c:v>
                </c:pt>
                <c:pt idx="33">
                  <c:v>2.7384810950125699E-2</c:v>
                </c:pt>
                <c:pt idx="34">
                  <c:v>4.4787703049786756E-2</c:v>
                </c:pt>
                <c:pt idx="35">
                  <c:v>7.2426485361517731E-2</c:v>
                </c:pt>
                <c:pt idx="36">
                  <c:v>0.1150667320455498</c:v>
                </c:pt>
                <c:pt idx="37">
                  <c:v>0.17799368578624652</c:v>
                </c:pt>
                <c:pt idx="38">
                  <c:v>0.26502740053348123</c:v>
                </c:pt>
                <c:pt idx="39">
                  <c:v>0.3751935255315707</c:v>
                </c:pt>
                <c:pt idx="40">
                  <c:v>0.5</c:v>
                </c:pt>
                <c:pt idx="41">
                  <c:v>0.62480647446842874</c:v>
                </c:pt>
                <c:pt idx="42">
                  <c:v>0.73497259946651883</c:v>
                </c:pt>
                <c:pt idx="43">
                  <c:v>0.82200631421375348</c:v>
                </c:pt>
                <c:pt idx="44">
                  <c:v>0.88493326795445015</c:v>
                </c:pt>
                <c:pt idx="45">
                  <c:v>0.92757351463848225</c:v>
                </c:pt>
                <c:pt idx="46">
                  <c:v>0.95521229695021315</c:v>
                </c:pt>
                <c:pt idx="47">
                  <c:v>0.97261518904987432</c:v>
                </c:pt>
                <c:pt idx="48">
                  <c:v>0.98337364389211834</c:v>
                </c:pt>
                <c:pt idx="49">
                  <c:v>0.98994918611652638</c:v>
                </c:pt>
                <c:pt idx="50">
                  <c:v>0.99394019850841575</c:v>
                </c:pt>
                <c:pt idx="51">
                  <c:v>0.99635228517922503</c:v>
                </c:pt>
                <c:pt idx="52">
                  <c:v>0.99780636664329125</c:v>
                </c:pt>
                <c:pt idx="53">
                  <c:v>0.99868157744676611</c:v>
                </c:pt>
                <c:pt idx="54">
                  <c:v>0.99920787586160476</c:v>
                </c:pt>
                <c:pt idx="55">
                  <c:v>0.99952418238116181</c:v>
                </c:pt>
                <c:pt idx="56">
                  <c:v>0.99971421929915805</c:v>
                </c:pt>
                <c:pt idx="57">
                  <c:v>0.99982837035756622</c:v>
                </c:pt>
                <c:pt idx="58">
                  <c:v>0.9998969300913515</c:v>
                </c:pt>
                <c:pt idx="59">
                  <c:v>0.99993810442688125</c:v>
                </c:pt>
                <c:pt idx="60">
                  <c:v>0.99996283106289707</c:v>
                </c:pt>
                <c:pt idx="61">
                  <c:v>0.9999776798861657</c:v>
                </c:pt>
                <c:pt idx="62">
                  <c:v>0.99998659675080737</c:v>
                </c:pt>
                <c:pt idx="63">
                  <c:v>0.99999195136502039</c:v>
                </c:pt>
                <c:pt idx="64">
                  <c:v>0.99999516681473821</c:v>
                </c:pt>
                <c:pt idx="65">
                  <c:v>0.99999709768801481</c:v>
                </c:pt>
                <c:pt idx="66">
                  <c:v>0.99999825717246382</c:v>
                </c:pt>
                <c:pt idx="67">
                  <c:v>0.99999895343904122</c:v>
                </c:pt>
                <c:pt idx="68">
                  <c:v>0.99999937154450846</c:v>
                </c:pt>
                <c:pt idx="69">
                  <c:v>0.99999962261516118</c:v>
                </c:pt>
                <c:pt idx="70">
                  <c:v>0.9999997733820386</c:v>
                </c:pt>
                <c:pt idx="71">
                  <c:v>0.99999986391690376</c:v>
                </c:pt>
                <c:pt idx="72">
                  <c:v>0.99999991828269796</c:v>
                </c:pt>
                <c:pt idx="73">
                  <c:v>0.99999995092911975</c:v>
                </c:pt>
                <c:pt idx="74">
                  <c:v>0.99999997053315282</c:v>
                </c:pt>
                <c:pt idx="75">
                  <c:v>0.99999998230528842</c:v>
                </c:pt>
                <c:pt idx="76">
                  <c:v>0.99999998937440371</c:v>
                </c:pt>
                <c:pt idx="77">
                  <c:v>0.99999999361937641</c:v>
                </c:pt>
                <c:pt idx="78">
                  <c:v>0.9999999961684638</c:v>
                </c:pt>
                <c:pt idx="79">
                  <c:v>0.99999999769917935</c:v>
                </c:pt>
                <c:pt idx="80">
                  <c:v>0.99999999861836741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2D-46FD-A204-0640F3C0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25264"/>
        <c:axId val="409025592"/>
      </c:scatterChart>
      <c:scatterChart>
        <c:scatterStyle val="smoothMarker"/>
        <c:varyColors val="0"/>
        <c:ser>
          <c:idx val="1"/>
          <c:order val="1"/>
          <c:tx>
            <c:strRef>
              <c:f>InfoItem!$C$9</c:f>
              <c:strCache>
                <c:ptCount val="1"/>
                <c:pt idx="0">
                  <c:v>Info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InfoItem!$A$10:$A$90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InfoItem!$C$10:$C$90</c:f>
              <c:numCache>
                <c:formatCode>0.0000</c:formatCode>
                <c:ptCount val="81"/>
                <c:pt idx="0">
                  <c:v>3.593626359467742E-8</c:v>
                </c:pt>
                <c:pt idx="1">
                  <c:v>5.984434323345442E-8</c:v>
                </c:pt>
                <c:pt idx="2">
                  <c:v>9.965825754889397E-8</c:v>
                </c:pt>
                <c:pt idx="3">
                  <c:v>1.6596001795372902E-7</c:v>
                </c:pt>
                <c:pt idx="4">
                  <c:v>2.7637175426502548E-7</c:v>
                </c:pt>
                <c:pt idx="5">
                  <c:v>4.6023944240232417E-7</c:v>
                </c:pt>
                <c:pt idx="6">
                  <c:v>7.6643267295429413E-7</c:v>
                </c:pt>
                <c:pt idx="7">
                  <c:v>1.2763335317470559E-6</c:v>
                </c:pt>
                <c:pt idx="8">
                  <c:v>2.125466853454765E-6</c:v>
                </c:pt>
                <c:pt idx="9">
                  <c:v>3.5395208513497768E-6</c:v>
                </c:pt>
                <c:pt idx="10">
                  <c:v>5.8943318407947828E-6</c:v>
                </c:pt>
                <c:pt idx="11">
                  <c:v>9.815775954775606E-6</c:v>
                </c:pt>
                <c:pt idx="12">
                  <c:v>1.6346117060982648E-5</c:v>
                </c:pt>
                <c:pt idx="13">
                  <c:v>2.7221022050664208E-5</c:v>
                </c:pt>
                <c:pt idx="14">
                  <c:v>4.5330865213534161E-5</c:v>
                </c:pt>
                <c:pt idx="15">
                  <c:v>7.5488915642320137E-5</c:v>
                </c:pt>
                <c:pt idx="16">
                  <c:v>1.2571054107010502E-4</c:v>
                </c:pt>
                <c:pt idx="17">
                  <c:v>2.0934331087714913E-4</c:v>
                </c:pt>
                <c:pt idx="18">
                  <c:v>3.4861383887926619E-4</c:v>
                </c:pt>
                <c:pt idx="19">
                  <c:v>5.8053320297269751E-4</c:v>
                </c:pt>
                <c:pt idx="20">
                  <c:v>9.6672812045383661E-4</c:v>
                </c:pt>
                <c:pt idx="21">
                  <c:v>1.6098042109006167E-3</c:v>
                </c:pt>
                <c:pt idx="22">
                  <c:v>2.6805720091574374E-3</c:v>
                </c:pt>
                <c:pt idx="23">
                  <c:v>4.4633208300489348E-3</c:v>
                </c:pt>
                <c:pt idx="24">
                  <c:v>7.4310317763578732E-3</c:v>
                </c:pt>
                <c:pt idx="25">
                  <c:v>1.2370127539394742E-2</c:v>
                </c:pt>
                <c:pt idx="26">
                  <c:v>2.0586828588133592E-2</c:v>
                </c:pt>
                <c:pt idx="27">
                  <c:v>3.4246959038483869E-2</c:v>
                </c:pt>
                <c:pt idx="28">
                  <c:v>5.6931242777826199E-2</c:v>
                </c:pt>
                <c:pt idx="29">
                  <c:v>9.4530978021365425E-2</c:v>
                </c:pt>
                <c:pt idx="30">
                  <c:v>0.15666031853710913</c:v>
                </c:pt>
                <c:pt idx="31">
                  <c:v>0.25879416856782927</c:v>
                </c:pt>
                <c:pt idx="32">
                  <c:v>0.42526142935574823</c:v>
                </c:pt>
                <c:pt idx="33">
                  <c:v>0.6927733088939344</c:v>
                </c:pt>
                <c:pt idx="34">
                  <c:v>1.112753699985136</c:v>
                </c:pt>
                <c:pt idx="35">
                  <c:v>1.7473749379678822</c:v>
                </c:pt>
                <c:pt idx="36">
                  <c:v>2.6485041235618123</c:v>
                </c:pt>
                <c:pt idx="37">
                  <c:v>3.8055733931043747</c:v>
                </c:pt>
                <c:pt idx="38">
                  <c:v>5.0664326937736197</c:v>
                </c:pt>
                <c:pt idx="39">
                  <c:v>6.0973511756391012</c:v>
                </c:pt>
                <c:pt idx="40">
                  <c:v>6.5024999999999995</c:v>
                </c:pt>
                <c:pt idx="41">
                  <c:v>6.0973511756391048</c:v>
                </c:pt>
                <c:pt idx="42">
                  <c:v>5.0664326937736188</c:v>
                </c:pt>
                <c:pt idx="43">
                  <c:v>3.8055733931043747</c:v>
                </c:pt>
                <c:pt idx="44">
                  <c:v>2.6485041235618132</c:v>
                </c:pt>
                <c:pt idx="45">
                  <c:v>1.7473749379678825</c:v>
                </c:pt>
                <c:pt idx="46">
                  <c:v>1.1127536999851384</c:v>
                </c:pt>
                <c:pt idx="47">
                  <c:v>0.69277330889393396</c:v>
                </c:pt>
                <c:pt idx="48">
                  <c:v>0.42526142935574918</c:v>
                </c:pt>
                <c:pt idx="49">
                  <c:v>0.25879416856782572</c:v>
                </c:pt>
                <c:pt idx="50">
                  <c:v>0.15666031853711257</c:v>
                </c:pt>
                <c:pt idx="51">
                  <c:v>9.4530978021366646E-2</c:v>
                </c:pt>
                <c:pt idx="52">
                  <c:v>5.6931242777826151E-2</c:v>
                </c:pt>
                <c:pt idx="53">
                  <c:v>3.4246959038482384E-2</c:v>
                </c:pt>
                <c:pt idx="54">
                  <c:v>2.0586828588137474E-2</c:v>
                </c:pt>
                <c:pt idx="55">
                  <c:v>1.2370127539391E-2</c:v>
                </c:pt>
                <c:pt idx="56">
                  <c:v>7.431031776359797E-3</c:v>
                </c:pt>
                <c:pt idx="57">
                  <c:v>4.4633208300470474E-3</c:v>
                </c:pt>
                <c:pt idx="58">
                  <c:v>2.6805720091556602E-3</c:v>
                </c:pt>
                <c:pt idx="59">
                  <c:v>1.6098042108968855E-3</c:v>
                </c:pt>
                <c:pt idx="60">
                  <c:v>9.6672812045481618E-4</c:v>
                </c:pt>
                <c:pt idx="61">
                  <c:v>5.8053320297362851E-4</c:v>
                </c:pt>
                <c:pt idx="62">
                  <c:v>3.4861383887962527E-4</c:v>
                </c:pt>
                <c:pt idx="63">
                  <c:v>2.0934331087812637E-4</c:v>
                </c:pt>
                <c:pt idx="64">
                  <c:v>1.2571054107382909E-4</c:v>
                </c:pt>
                <c:pt idx="65">
                  <c:v>7.548891564168703E-5</c:v>
                </c:pt>
                <c:pt idx="66">
                  <c:v>4.5330865211958788E-5</c:v>
                </c:pt>
                <c:pt idx="67">
                  <c:v>2.7221022049482326E-5</c:v>
                </c:pt>
                <c:pt idx="68">
                  <c:v>1.6346117062035144E-5</c:v>
                </c:pt>
                <c:pt idx="69">
                  <c:v>9.815775953468253E-6</c:v>
                </c:pt>
                <c:pt idx="70">
                  <c:v>5.8943318401569297E-6</c:v>
                </c:pt>
                <c:pt idx="71">
                  <c:v>3.5395208514300713E-6</c:v>
                </c:pt>
                <c:pt idx="72">
                  <c:v>2.1254668522744046E-6</c:v>
                </c:pt>
                <c:pt idx="73">
                  <c:v>1.2763335326217747E-6</c:v>
                </c:pt>
                <c:pt idx="74">
                  <c:v>7.6643267268508143E-7</c:v>
                </c:pt>
                <c:pt idx="75">
                  <c:v>4.6023944017838183E-7</c:v>
                </c:pt>
                <c:pt idx="76">
                  <c:v>2.7637175661114073E-7</c:v>
                </c:pt>
                <c:pt idx="77">
                  <c:v>1.6596001838809167E-7</c:v>
                </c:pt>
                <c:pt idx="78">
                  <c:v>9.9658256165275114E-8</c:v>
                </c:pt>
                <c:pt idx="79">
                  <c:v>5.9844344841829419E-8</c:v>
                </c:pt>
                <c:pt idx="80">
                  <c:v>3.5936263515255601E-8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2D-46FD-A204-0640F3C0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33464"/>
        <c:axId val="409032152"/>
      </c:scatterChart>
      <c:valAx>
        <c:axId val="409025264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592"/>
        <c:crossesAt val="-4"/>
        <c:crossBetween val="midCat"/>
        <c:majorUnit val="1"/>
        <c:minorUnit val="0.25"/>
      </c:valAx>
      <c:valAx>
        <c:axId val="409025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Probabilidade</a:t>
                </a:r>
                <a:r>
                  <a:rPr lang="pt-BR" baseline="0"/>
                  <a:t> de Acerto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264"/>
        <c:crosses val="autoZero"/>
        <c:crossBetween val="midCat"/>
      </c:valAx>
      <c:valAx>
        <c:axId val="40903215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33464"/>
        <c:crosses val="max"/>
        <c:crossBetween val="midCat"/>
      </c:valAx>
      <c:valAx>
        <c:axId val="40903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032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Função de Informação do Teste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InfoTeste!$G$9</c:f>
              <c:strCache>
                <c:ptCount val="1"/>
                <c:pt idx="0">
                  <c:v>Info1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InfoTeste!$A$10:$A$90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InfoTeste!$L$10:$L$90</c:f>
              <c:numCache>
                <c:formatCode>0.0000</c:formatCode>
                <c:ptCount val="81"/>
                <c:pt idx="0">
                  <c:v>4.9797326731375019E-2</c:v>
                </c:pt>
                <c:pt idx="1">
                  <c:v>5.3783918699448152E-2</c:v>
                </c:pt>
                <c:pt idx="2">
                  <c:v>5.8094985561142898E-2</c:v>
                </c:pt>
                <c:pt idx="3">
                  <c:v>6.277147347696424E-2</c:v>
                </c:pt>
                <c:pt idx="4">
                  <c:v>6.786648730357947E-2</c:v>
                </c:pt>
                <c:pt idx="5">
                  <c:v>7.3450248732348566E-2</c:v>
                </c:pt>
                <c:pt idx="6">
                  <c:v>7.9617071805075976E-2</c:v>
                </c:pt>
                <c:pt idx="7">
                  <c:v>8.64951480602901E-2</c:v>
                </c:pt>
                <c:pt idx="8">
                  <c:v>9.4260232866837768E-2</c:v>
                </c:pt>
                <c:pt idx="9">
                  <c:v>0.1031547281374799</c:v>
                </c:pt>
                <c:pt idx="10">
                  <c:v>0.11351419222762144</c:v>
                </c:pt>
                <c:pt idx="11">
                  <c:v>0.12580400084579796</c:v>
                </c:pt>
                <c:pt idx="12">
                  <c:v>0.14066974320607348</c:v>
                </c:pt>
                <c:pt idx="13">
                  <c:v>0.15900593035364791</c:v>
                </c:pt>
                <c:pt idx="14">
                  <c:v>0.1820485759368225</c:v>
                </c:pt>
                <c:pt idx="15">
                  <c:v>0.21149781437297926</c:v>
                </c:pt>
                <c:pt idx="16">
                  <c:v>0.24967612428146183</c:v>
                </c:pt>
                <c:pt idx="17">
                  <c:v>0.29972425321127222</c:v>
                </c:pt>
                <c:pt idx="18">
                  <c:v>0.36582743931880224</c:v>
                </c:pt>
                <c:pt idx="19">
                  <c:v>0.45344352335227261</c:v>
                </c:pt>
                <c:pt idx="20">
                  <c:v>0.56946359411517511</c:v>
                </c:pt>
                <c:pt idx="21">
                  <c:v>0.72216445957010633</c:v>
                </c:pt>
                <c:pt idx="22">
                  <c:v>0.92070433077805636</c:v>
                </c:pt>
                <c:pt idx="23">
                  <c:v>1.1737857139626469</c:v>
                </c:pt>
                <c:pt idx="24">
                  <c:v>1.4870428469575796</c:v>
                </c:pt>
                <c:pt idx="25">
                  <c:v>1.858901983933487</c:v>
                </c:pt>
                <c:pt idx="26">
                  <c:v>2.2754227101773759</c:v>
                </c:pt>
                <c:pt idx="27">
                  <c:v>2.7061443665841427</c:v>
                </c:pt>
                <c:pt idx="28">
                  <c:v>3.104658019405556</c:v>
                </c:pt>
                <c:pt idx="29">
                  <c:v>3.4175685417137562</c:v>
                </c:pt>
                <c:pt idx="30">
                  <c:v>3.601462018343712</c:v>
                </c:pt>
                <c:pt idx="31">
                  <c:v>3.6405052354281642</c:v>
                </c:pt>
                <c:pt idx="32">
                  <c:v>3.5537541683172633</c:v>
                </c:pt>
                <c:pt idx="33">
                  <c:v>3.3868225205543223</c:v>
                </c:pt>
                <c:pt idx="34">
                  <c:v>3.1933461235122333</c:v>
                </c:pt>
                <c:pt idx="35">
                  <c:v>3.0173257146108732</c:v>
                </c:pt>
                <c:pt idx="36">
                  <c:v>2.8839908716569904</c:v>
                </c:pt>
                <c:pt idx="37">
                  <c:v>2.7999107961100647</c:v>
                </c:pt>
                <c:pt idx="38">
                  <c:v>2.7589551347069006</c:v>
                </c:pt>
                <c:pt idx="39">
                  <c:v>2.7503580716188871</c:v>
                </c:pt>
                <c:pt idx="40">
                  <c:v>2.7663667592627394</c:v>
                </c:pt>
                <c:pt idx="41">
                  <c:v>2.8080323204343638</c:v>
                </c:pt>
                <c:pt idx="42">
                  <c:v>2.8882755336845243</c:v>
                </c:pt>
                <c:pt idx="43">
                  <c:v>3.0315896479667326</c:v>
                </c:pt>
                <c:pt idx="44">
                  <c:v>3.2695621943827291</c:v>
                </c:pt>
                <c:pt idx="45">
                  <c:v>3.6306940175172278</c:v>
                </c:pt>
                <c:pt idx="46">
                  <c:v>4.1226347587324677</c:v>
                </c:pt>
                <c:pt idx="47">
                  <c:v>4.7079019038693737</c:v>
                </c:pt>
                <c:pt idx="48">
                  <c:v>5.2841763157012158</c:v>
                </c:pt>
                <c:pt idx="49">
                  <c:v>5.6937538397261331</c:v>
                </c:pt>
                <c:pt idx="50">
                  <c:v>5.7821779949818541</c:v>
                </c:pt>
                <c:pt idx="51">
                  <c:v>5.4828834188038913</c:v>
                </c:pt>
                <c:pt idx="52">
                  <c:v>4.8593402931217913</c:v>
                </c:pt>
                <c:pt idx="53">
                  <c:v>4.0639146566192696</c:v>
                </c:pt>
                <c:pt idx="54">
                  <c:v>3.2541499282079602</c:v>
                </c:pt>
                <c:pt idx="55">
                  <c:v>2.5348302452528357</c:v>
                </c:pt>
                <c:pt idx="56">
                  <c:v>1.9487436723499156</c:v>
                </c:pt>
                <c:pt idx="57">
                  <c:v>1.4958086471846666</c:v>
                </c:pt>
                <c:pt idx="58">
                  <c:v>1.1557638000646038</c:v>
                </c:pt>
                <c:pt idx="59">
                  <c:v>0.90342572708810875</c:v>
                </c:pt>
                <c:pt idx="60">
                  <c:v>0.71603529899762175</c:v>
                </c:pt>
                <c:pt idx="61">
                  <c:v>0.57559347243197501</c:v>
                </c:pt>
                <c:pt idx="62">
                  <c:v>0.46881384174727991</c:v>
                </c:pt>
                <c:pt idx="63">
                  <c:v>0.3862441904772046</c:v>
                </c:pt>
                <c:pt idx="64">
                  <c:v>0.3212788965941703</c:v>
                </c:pt>
                <c:pt idx="65">
                  <c:v>0.26932467084619</c:v>
                </c:pt>
                <c:pt idx="66">
                  <c:v>0.2271734372939937</c:v>
                </c:pt>
                <c:pt idx="67">
                  <c:v>0.19255855290255983</c:v>
                </c:pt>
                <c:pt idx="68">
                  <c:v>0.16385126665315419</c:v>
                </c:pt>
                <c:pt idx="69">
                  <c:v>0.13985702636177849</c:v>
                </c:pt>
                <c:pt idx="70">
                  <c:v>0.11968006370730189</c:v>
                </c:pt>
                <c:pt idx="71">
                  <c:v>0.10263356461062222</c:v>
                </c:pt>
                <c:pt idx="72">
                  <c:v>8.817984923745073E-2</c:v>
                </c:pt>
                <c:pt idx="73">
                  <c:v>7.5890164144045702E-2</c:v>
                </c:pt>
                <c:pt idx="74">
                  <c:v>6.5417265558860613E-2</c:v>
                </c:pt>
                <c:pt idx="75">
                  <c:v>5.6476367143307005E-2</c:v>
                </c:pt>
                <c:pt idx="76">
                  <c:v>4.8831596941156324E-2</c:v>
                </c:pt>
                <c:pt idx="77">
                  <c:v>4.228612602106728E-2</c:v>
                </c:pt>
                <c:pt idx="78">
                  <c:v>3.6674784850039145E-2</c:v>
                </c:pt>
                <c:pt idx="79">
                  <c:v>3.1858400795953333E-2</c:v>
                </c:pt>
                <c:pt idx="80">
                  <c:v>2.7719355963329272E-2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28-4683-863C-43199038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25264"/>
        <c:axId val="409025592"/>
      </c:scatterChart>
      <c:valAx>
        <c:axId val="409025264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592"/>
        <c:crossesAt val="-4"/>
        <c:crossBetween val="midCat"/>
        <c:majorUnit val="1"/>
        <c:minorUnit val="0.25"/>
      </c:valAx>
      <c:valAx>
        <c:axId val="40902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Informação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2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Função de Resposta do Item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'CCI NL'!$B$7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'CCI NL'!$A$8:$A$88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'CCI NL'!$B$8:$B$88</c:f>
              <c:numCache>
                <c:formatCode>0.00</c:formatCode>
                <c:ptCount val="81"/>
                <c:pt idx="0">
                  <c:v>3.1671241833119857E-5</c:v>
                </c:pt>
                <c:pt idx="1">
                  <c:v>4.8096344017602614E-5</c:v>
                </c:pt>
                <c:pt idx="2">
                  <c:v>7.234804392511999E-5</c:v>
                </c:pt>
                <c:pt idx="3">
                  <c:v>1.0779973347738824E-4</c:v>
                </c:pt>
                <c:pt idx="4">
                  <c:v>1.5910859015753364E-4</c:v>
                </c:pt>
                <c:pt idx="5">
                  <c:v>2.3262907903552504E-4</c:v>
                </c:pt>
                <c:pt idx="6">
                  <c:v>3.369292656768808E-4</c:v>
                </c:pt>
                <c:pt idx="7">
                  <c:v>4.8342414238377744E-4</c:v>
                </c:pt>
                <c:pt idx="8">
                  <c:v>6.8713793791584719E-4</c:v>
                </c:pt>
                <c:pt idx="9">
                  <c:v>9.676032132183561E-4</c:v>
                </c:pt>
                <c:pt idx="10">
                  <c:v>1.3498980316300933E-3</c:v>
                </c:pt>
                <c:pt idx="11">
                  <c:v>1.8658133003840378E-3</c:v>
                </c:pt>
                <c:pt idx="12">
                  <c:v>2.5551303304279312E-3</c:v>
                </c:pt>
                <c:pt idx="13">
                  <c:v>3.4669738030406643E-3</c:v>
                </c:pt>
                <c:pt idx="14">
                  <c:v>4.6611880237187476E-3</c:v>
                </c:pt>
                <c:pt idx="15">
                  <c:v>6.2096653257761331E-3</c:v>
                </c:pt>
                <c:pt idx="16">
                  <c:v>8.1975359245961311E-3</c:v>
                </c:pt>
                <c:pt idx="17">
                  <c:v>1.0724110021675811E-2</c:v>
                </c:pt>
                <c:pt idx="18">
                  <c:v>1.3903447513498597E-2</c:v>
                </c:pt>
                <c:pt idx="19">
                  <c:v>1.7864420562816546E-2</c:v>
                </c:pt>
                <c:pt idx="20">
                  <c:v>2.2750131948179191E-2</c:v>
                </c:pt>
                <c:pt idx="21">
                  <c:v>2.87165598160018E-2</c:v>
                </c:pt>
                <c:pt idx="22">
                  <c:v>3.5930319112925789E-2</c:v>
                </c:pt>
                <c:pt idx="23">
                  <c:v>4.4565462758543041E-2</c:v>
                </c:pt>
                <c:pt idx="24">
                  <c:v>5.4799291699557967E-2</c:v>
                </c:pt>
                <c:pt idx="25">
                  <c:v>6.6807201268858057E-2</c:v>
                </c:pt>
                <c:pt idx="26">
                  <c:v>8.0756659233771053E-2</c:v>
                </c:pt>
                <c:pt idx="27">
                  <c:v>9.6800484585610316E-2</c:v>
                </c:pt>
                <c:pt idx="28">
                  <c:v>0.11506967022170828</c:v>
                </c:pt>
                <c:pt idx="29">
                  <c:v>0.13566606094638264</c:v>
                </c:pt>
                <c:pt idx="30">
                  <c:v>0.15865525393145699</c:v>
                </c:pt>
                <c:pt idx="31">
                  <c:v>0.1840601253467595</c:v>
                </c:pt>
                <c:pt idx="32">
                  <c:v>0.21185539858339661</c:v>
                </c:pt>
                <c:pt idx="33">
                  <c:v>0.24196365222307298</c:v>
                </c:pt>
                <c:pt idx="34">
                  <c:v>0.27425311775007355</c:v>
                </c:pt>
                <c:pt idx="35">
                  <c:v>0.30853753872598688</c:v>
                </c:pt>
                <c:pt idx="36">
                  <c:v>0.34457825838967576</c:v>
                </c:pt>
                <c:pt idx="37">
                  <c:v>0.38208857781104733</c:v>
                </c:pt>
                <c:pt idx="38">
                  <c:v>0.42074029056089696</c:v>
                </c:pt>
                <c:pt idx="39">
                  <c:v>0.46017216272297101</c:v>
                </c:pt>
                <c:pt idx="40">
                  <c:v>0.5</c:v>
                </c:pt>
                <c:pt idx="41">
                  <c:v>0.53982783727702888</c:v>
                </c:pt>
                <c:pt idx="42">
                  <c:v>0.57925970943910299</c:v>
                </c:pt>
                <c:pt idx="43">
                  <c:v>0.61791142218895267</c:v>
                </c:pt>
                <c:pt idx="44">
                  <c:v>0.65542174161032429</c:v>
                </c:pt>
                <c:pt idx="45">
                  <c:v>0.69146246127401312</c:v>
                </c:pt>
                <c:pt idx="46">
                  <c:v>0.72574688224992645</c:v>
                </c:pt>
                <c:pt idx="47">
                  <c:v>0.75803634777692697</c:v>
                </c:pt>
                <c:pt idx="48">
                  <c:v>0.78814460141660336</c:v>
                </c:pt>
                <c:pt idx="49">
                  <c:v>0.81593987465324047</c:v>
                </c:pt>
                <c:pt idx="50">
                  <c:v>0.84134474606854304</c:v>
                </c:pt>
                <c:pt idx="51">
                  <c:v>0.86433393905361733</c:v>
                </c:pt>
                <c:pt idx="52">
                  <c:v>0.88493032977829178</c:v>
                </c:pt>
                <c:pt idx="53">
                  <c:v>0.9031995154143897</c:v>
                </c:pt>
                <c:pt idx="54">
                  <c:v>0.91924334076622893</c:v>
                </c:pt>
                <c:pt idx="55">
                  <c:v>0.93319279873114325</c:v>
                </c:pt>
                <c:pt idx="56">
                  <c:v>0.94520070830044201</c:v>
                </c:pt>
                <c:pt idx="57">
                  <c:v>0.95543453724145699</c:v>
                </c:pt>
                <c:pt idx="58">
                  <c:v>0.96406968088707501</c:v>
                </c:pt>
                <c:pt idx="59">
                  <c:v>0.97128344018399881</c:v>
                </c:pt>
                <c:pt idx="60">
                  <c:v>0.97724986805182135</c:v>
                </c:pt>
                <c:pt idx="61">
                  <c:v>0.98213557943718344</c:v>
                </c:pt>
                <c:pt idx="62">
                  <c:v>0.98609655248650174</c:v>
                </c:pt>
                <c:pt idx="63">
                  <c:v>0.9892758899783245</c:v>
                </c:pt>
                <c:pt idx="64">
                  <c:v>0.99180246407540407</c:v>
                </c:pt>
                <c:pt idx="65">
                  <c:v>0.99379033467422406</c:v>
                </c:pt>
                <c:pt idx="66">
                  <c:v>0.99533881197628138</c:v>
                </c:pt>
                <c:pt idx="67">
                  <c:v>0.99653302619695949</c:v>
                </c:pt>
                <c:pt idx="68">
                  <c:v>0.99744486966957213</c:v>
                </c:pt>
                <c:pt idx="69">
                  <c:v>0.99813418669961607</c:v>
                </c:pt>
                <c:pt idx="70">
                  <c:v>0.9986501019683699</c:v>
                </c:pt>
                <c:pt idx="71">
                  <c:v>0.99903239678678168</c:v>
                </c:pt>
                <c:pt idx="72">
                  <c:v>0.99931286206208414</c:v>
                </c:pt>
                <c:pt idx="73">
                  <c:v>0.99951657585761622</c:v>
                </c:pt>
                <c:pt idx="74">
                  <c:v>0.99966307073432314</c:v>
                </c:pt>
                <c:pt idx="75">
                  <c:v>0.99976737092096446</c:v>
                </c:pt>
                <c:pt idx="76">
                  <c:v>0.99984089140984245</c:v>
                </c:pt>
                <c:pt idx="77">
                  <c:v>0.99989220026652259</c:v>
                </c:pt>
                <c:pt idx="78">
                  <c:v>0.99992765195607491</c:v>
                </c:pt>
                <c:pt idx="79">
                  <c:v>0.99995190365598241</c:v>
                </c:pt>
                <c:pt idx="80">
                  <c:v>0.99996832875816688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3E-458B-8AD1-2A9AB3BDDBCF}"/>
            </c:ext>
          </c:extLst>
        </c:ser>
        <c:ser>
          <c:idx val="1"/>
          <c:order val="1"/>
          <c:tx>
            <c:strRef>
              <c:f>'CCI NL'!$C$7</c:f>
              <c:strCache>
                <c:ptCount val="1"/>
                <c:pt idx="0">
                  <c:v>Logístico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'CCI NL'!$A$8:$A$88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'CCI NL'!$C$8:$C$88</c:f>
              <c:numCache>
                <c:formatCode>0.00</c:formatCode>
                <c:ptCount val="81"/>
                <c:pt idx="0">
                  <c:v>1.1036810348952655E-3</c:v>
                </c:pt>
                <c:pt idx="1">
                  <c:v>1.3081922603797897E-3</c:v>
                </c:pt>
                <c:pt idx="2">
                  <c:v>1.5505404308396335E-3</c:v>
                </c:pt>
                <c:pt idx="3">
                  <c:v>1.8377020152261113E-3</c:v>
                </c:pt>
                <c:pt idx="4">
                  <c:v>2.1779301943408947E-3</c:v>
                </c:pt>
                <c:pt idx="5">
                  <c:v>2.5809846099371777E-3</c:v>
                </c:pt>
                <c:pt idx="6">
                  <c:v>3.0584008815372093E-3</c:v>
                </c:pt>
                <c:pt idx="7">
                  <c:v>3.6238061312565007E-3</c:v>
                </c:pt>
                <c:pt idx="8">
                  <c:v>4.293287467401828E-3</c:v>
                </c:pt>
                <c:pt idx="9">
                  <c:v>5.0858210478102539E-3</c:v>
                </c:pt>
                <c:pt idx="10">
                  <c:v>6.0237699025953231E-3</c:v>
                </c:pt>
                <c:pt idx="11">
                  <c:v>7.133459036738502E-3</c:v>
                </c:pt>
                <c:pt idx="12">
                  <c:v>8.4458363011569934E-3</c:v>
                </c:pt>
                <c:pt idx="13">
                  <c:v>9.9972268970239392E-3</c:v>
                </c:pt>
                <c:pt idx="14">
                  <c:v>1.1830187857478936E-2</c:v>
                </c:pt>
                <c:pt idx="15">
                  <c:v>1.3994466019428031E-2</c:v>
                </c:pt>
                <c:pt idx="16">
                  <c:v>1.6548058306388523E-2</c:v>
                </c:pt>
                <c:pt idx="17">
                  <c:v>1.9558365881257013E-2</c:v>
                </c:pt>
                <c:pt idx="18">
                  <c:v>2.3103423007755641E-2</c:v>
                </c:pt>
                <c:pt idx="19">
                  <c:v>2.7273166218293482E-2</c:v>
                </c:pt>
                <c:pt idx="20">
                  <c:v>3.217068842789593E-2</c:v>
                </c:pt>
                <c:pt idx="21">
                  <c:v>3.7913394740119621E-2</c:v>
                </c:pt>
                <c:pt idx="22">
                  <c:v>4.4633940842921299E-2</c:v>
                </c:pt>
                <c:pt idx="23">
                  <c:v>5.2480790660428329E-2</c:v>
                </c:pt>
                <c:pt idx="24">
                  <c:v>6.1618178085112815E-2</c:v>
                </c:pt>
                <c:pt idx="25">
                  <c:v>7.222520103528228E-2</c:v>
                </c:pt>
                <c:pt idx="26">
                  <c:v>8.4493720901637606E-2</c:v>
                </c:pt>
                <c:pt idx="27">
                  <c:v>9.8624697397550684E-2</c:v>
                </c:pt>
                <c:pt idx="28">
                  <c:v>0.11482257441515986</c:v>
                </c:pt>
                <c:pt idx="29">
                  <c:v>0.13328736936948316</c:v>
                </c:pt>
                <c:pt idx="30">
                  <c:v>0.1542042340671787</c:v>
                </c:pt>
                <c:pt idx="31">
                  <c:v>0.17773047693566252</c:v>
                </c:pt>
                <c:pt idx="32">
                  <c:v>0.20398038341525165</c:v>
                </c:pt>
                <c:pt idx="33">
                  <c:v>0.23300864039549984</c:v>
                </c:pt>
                <c:pt idx="34">
                  <c:v>0.26479372099846815</c:v>
                </c:pt>
                <c:pt idx="35">
                  <c:v>0.29922312678723978</c:v>
                </c:pt>
                <c:pt idx="36">
                  <c:v>0.33608277427958611</c:v>
                </c:pt>
                <c:pt idx="37">
                  <c:v>0.375052882061361</c:v>
                </c:pt>
                <c:pt idx="38">
                  <c:v>0.4157123155555803</c:v>
                </c:pt>
                <c:pt idx="39">
                  <c:v>0.45755241916381817</c:v>
                </c:pt>
                <c:pt idx="40">
                  <c:v>0.5</c:v>
                </c:pt>
                <c:pt idx="41">
                  <c:v>0.54244758083618161</c:v>
                </c:pt>
                <c:pt idx="42">
                  <c:v>0.5842876844444197</c:v>
                </c:pt>
                <c:pt idx="43">
                  <c:v>0.624947117938639</c:v>
                </c:pt>
                <c:pt idx="44">
                  <c:v>0.66391722572041401</c:v>
                </c:pt>
                <c:pt idx="45">
                  <c:v>0.70077687321276028</c:v>
                </c:pt>
                <c:pt idx="46">
                  <c:v>0.7352062790015319</c:v>
                </c:pt>
                <c:pt idx="47">
                  <c:v>0.76699135960450027</c:v>
                </c:pt>
                <c:pt idx="48">
                  <c:v>0.79601961658474829</c:v>
                </c:pt>
                <c:pt idx="49">
                  <c:v>0.82226952306433743</c:v>
                </c:pt>
                <c:pt idx="50">
                  <c:v>0.84579576593282124</c:v>
                </c:pt>
                <c:pt idx="51">
                  <c:v>0.86671263063051684</c:v>
                </c:pt>
                <c:pt idx="52">
                  <c:v>0.88517742558484025</c:v>
                </c:pt>
                <c:pt idx="53">
                  <c:v>0.90137530260244936</c:v>
                </c:pt>
                <c:pt idx="54">
                  <c:v>0.91550627909836235</c:v>
                </c:pt>
                <c:pt idx="55">
                  <c:v>0.92777479896471893</c:v>
                </c:pt>
                <c:pt idx="56">
                  <c:v>0.93838182191488717</c:v>
                </c:pt>
                <c:pt idx="57">
                  <c:v>0.94751920933957168</c:v>
                </c:pt>
                <c:pt idx="58">
                  <c:v>0.95536605915707939</c:v>
                </c:pt>
                <c:pt idx="59">
                  <c:v>0.9620866052598811</c:v>
                </c:pt>
                <c:pt idx="60">
                  <c:v>0.96782931157210461</c:v>
                </c:pt>
                <c:pt idx="61">
                  <c:v>0.97272683378170655</c:v>
                </c:pt>
                <c:pt idx="62">
                  <c:v>0.97689657699224464</c:v>
                </c:pt>
                <c:pt idx="63">
                  <c:v>0.9804416341187433</c:v>
                </c:pt>
                <c:pt idx="64">
                  <c:v>0.98345194169361172</c:v>
                </c:pt>
                <c:pt idx="65">
                  <c:v>0.98600553398057222</c:v>
                </c:pt>
                <c:pt idx="66">
                  <c:v>0.9881698121425212</c:v>
                </c:pt>
                <c:pt idx="67">
                  <c:v>0.99000277310297635</c:v>
                </c:pt>
                <c:pt idx="68">
                  <c:v>0.99155416369884319</c:v>
                </c:pt>
                <c:pt idx="69">
                  <c:v>0.99286654096326166</c:v>
                </c:pt>
                <c:pt idx="70">
                  <c:v>0.99397623009740488</c:v>
                </c:pt>
                <c:pt idx="71">
                  <c:v>0.99491417895218992</c:v>
                </c:pt>
                <c:pt idx="72">
                  <c:v>0.99570671253259835</c:v>
                </c:pt>
                <c:pt idx="73">
                  <c:v>0.99637619386874365</c:v>
                </c:pt>
                <c:pt idx="74">
                  <c:v>0.99694159911846281</c:v>
                </c:pt>
                <c:pt idx="75">
                  <c:v>0.99741901539006284</c:v>
                </c:pt>
                <c:pt idx="76">
                  <c:v>0.99782206980565924</c:v>
                </c:pt>
                <c:pt idx="77">
                  <c:v>0.99816229798477385</c:v>
                </c:pt>
                <c:pt idx="78">
                  <c:v>0.99844945956916042</c:v>
                </c:pt>
                <c:pt idx="79">
                  <c:v>0.9986918077396203</c:v>
                </c:pt>
                <c:pt idx="80">
                  <c:v>0.99889631896510467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3E-458B-8AD1-2A9AB3BDD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993552"/>
        <c:axId val="531001096"/>
      </c:scatterChart>
      <c:valAx>
        <c:axId val="530993552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1001096"/>
        <c:crosses val="autoZero"/>
        <c:crossBetween val="midCat"/>
        <c:minorUnit val="0.25"/>
      </c:valAx>
      <c:valAx>
        <c:axId val="531001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 i="0" baseline="0">
                    <a:effectLst/>
                  </a:rPr>
                  <a:t>Probabilidade de Acerto</a:t>
                </a:r>
                <a:endParaRPr lang="pt-BR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99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Diferenças entre</a:t>
            </a:r>
            <a:r>
              <a:rPr lang="pt-BR" baseline="0"/>
              <a:t> funções Logística e Normal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'CCI NL'!$A$8:$A$88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'CCI NL'!$D$8:$D$88</c:f>
              <c:numCache>
                <c:formatCode>0.00</c:formatCode>
                <c:ptCount val="81"/>
                <c:pt idx="0">
                  <c:v>-1.0720097930621458E-3</c:v>
                </c:pt>
                <c:pt idx="1">
                  <c:v>-1.260095916362187E-3</c:v>
                </c:pt>
                <c:pt idx="2">
                  <c:v>-1.4781923869145136E-3</c:v>
                </c:pt>
                <c:pt idx="3">
                  <c:v>-1.7299022817487231E-3</c:v>
                </c:pt>
                <c:pt idx="4">
                  <c:v>-2.018821604183361E-3</c:v>
                </c:pt>
                <c:pt idx="5">
                  <c:v>-2.3483555309016528E-3</c:v>
                </c:pt>
                <c:pt idx="6">
                  <c:v>-2.7214716158603285E-3</c:v>
                </c:pt>
                <c:pt idx="7">
                  <c:v>-3.1403819888727231E-3</c:v>
                </c:pt>
                <c:pt idx="8">
                  <c:v>-3.6061495294859806E-3</c:v>
                </c:pt>
                <c:pt idx="9">
                  <c:v>-4.1182178345918977E-3</c:v>
                </c:pt>
                <c:pt idx="10">
                  <c:v>-4.6738718709652301E-3</c:v>
                </c:pt>
                <c:pt idx="11">
                  <c:v>-5.267645736354464E-3</c:v>
                </c:pt>
                <c:pt idx="12">
                  <c:v>-5.8907059707290627E-3</c:v>
                </c:pt>
                <c:pt idx="13">
                  <c:v>-6.5302530939832749E-3</c:v>
                </c:pt>
                <c:pt idx="14">
                  <c:v>-7.1689998337601882E-3</c:v>
                </c:pt>
                <c:pt idx="15">
                  <c:v>-7.7848006936518978E-3</c:v>
                </c:pt>
                <c:pt idx="16">
                  <c:v>-8.350522381792392E-3</c:v>
                </c:pt>
                <c:pt idx="17">
                  <c:v>-8.8342558595812023E-3</c:v>
                </c:pt>
                <c:pt idx="18">
                  <c:v>-9.1999754942570441E-3</c:v>
                </c:pt>
                <c:pt idx="19">
                  <c:v>-9.4087456554769362E-3</c:v>
                </c:pt>
                <c:pt idx="20">
                  <c:v>-9.4205564797167386E-3</c:v>
                </c:pt>
                <c:pt idx="21">
                  <c:v>-9.1968349241178214E-3</c:v>
                </c:pt>
                <c:pt idx="22">
                  <c:v>-8.7036217299955101E-3</c:v>
                </c:pt>
                <c:pt idx="23">
                  <c:v>-7.9153279018852885E-3</c:v>
                </c:pt>
                <c:pt idx="24">
                  <c:v>-6.8188863855548482E-3</c:v>
                </c:pt>
                <c:pt idx="25">
                  <c:v>-5.4179997664242224E-3</c:v>
                </c:pt>
                <c:pt idx="26">
                  <c:v>-3.7370616678665536E-3</c:v>
                </c:pt>
                <c:pt idx="27">
                  <c:v>-1.8242128119403678E-3</c:v>
                </c:pt>
                <c:pt idx="28">
                  <c:v>2.4709580654841412E-4</c:v>
                </c:pt>
                <c:pt idx="29">
                  <c:v>2.3786915768994887E-3</c:v>
                </c:pt>
                <c:pt idx="30">
                  <c:v>4.4510198642782883E-3</c:v>
                </c:pt>
                <c:pt idx="31">
                  <c:v>6.3296484110969831E-3</c:v>
                </c:pt>
                <c:pt idx="32">
                  <c:v>7.8750151681449554E-3</c:v>
                </c:pt>
                <c:pt idx="33">
                  <c:v>8.9550118275731339E-3</c:v>
                </c:pt>
                <c:pt idx="34">
                  <c:v>9.4593967516053978E-3</c:v>
                </c:pt>
                <c:pt idx="35">
                  <c:v>9.3144119387471025E-3</c:v>
                </c:pt>
                <c:pt idx="36">
                  <c:v>8.4954841100896572E-3</c:v>
                </c:pt>
                <c:pt idx="37">
                  <c:v>7.0356957496863215E-3</c:v>
                </c:pt>
                <c:pt idx="38">
                  <c:v>5.0279750053166539E-3</c:v>
                </c:pt>
                <c:pt idx="39">
                  <c:v>2.6197435591528428E-3</c:v>
                </c:pt>
                <c:pt idx="40">
                  <c:v>0</c:v>
                </c:pt>
                <c:pt idx="41">
                  <c:v>-2.6197435591527318E-3</c:v>
                </c:pt>
                <c:pt idx="42">
                  <c:v>-5.0279750053167094E-3</c:v>
                </c:pt>
                <c:pt idx="43">
                  <c:v>-7.0356957496863215E-3</c:v>
                </c:pt>
                <c:pt idx="44">
                  <c:v>-8.4954841100897127E-3</c:v>
                </c:pt>
                <c:pt idx="45">
                  <c:v>-9.314411938747158E-3</c:v>
                </c:pt>
                <c:pt idx="46">
                  <c:v>-9.4593967516054533E-3</c:v>
                </c:pt>
                <c:pt idx="47">
                  <c:v>-8.9550118275733004E-3</c:v>
                </c:pt>
                <c:pt idx="48">
                  <c:v>-7.8750151681449276E-3</c:v>
                </c:pt>
                <c:pt idx="49">
                  <c:v>-6.3296484110969553E-3</c:v>
                </c:pt>
                <c:pt idx="50">
                  <c:v>-4.4510198642782051E-3</c:v>
                </c:pt>
                <c:pt idx="51">
                  <c:v>-2.3786915768995165E-3</c:v>
                </c:pt>
                <c:pt idx="52">
                  <c:v>-2.4709580654846963E-4</c:v>
                </c:pt>
                <c:pt idx="53">
                  <c:v>1.82421281194034E-3</c:v>
                </c:pt>
                <c:pt idx="54">
                  <c:v>3.7370616678665813E-3</c:v>
                </c:pt>
                <c:pt idx="55">
                  <c:v>5.4179997664243196E-3</c:v>
                </c:pt>
                <c:pt idx="56">
                  <c:v>6.8188863855548343E-3</c:v>
                </c:pt>
                <c:pt idx="57">
                  <c:v>7.9153279018853162E-3</c:v>
                </c:pt>
                <c:pt idx="58">
                  <c:v>8.7036217299956142E-3</c:v>
                </c:pt>
                <c:pt idx="59">
                  <c:v>9.1968349241177139E-3</c:v>
                </c:pt>
                <c:pt idx="60">
                  <c:v>9.4205564797167352E-3</c:v>
                </c:pt>
                <c:pt idx="61">
                  <c:v>9.4087456554768911E-3</c:v>
                </c:pt>
                <c:pt idx="62">
                  <c:v>9.1999754942571066E-3</c:v>
                </c:pt>
                <c:pt idx="63">
                  <c:v>8.8342558595811971E-3</c:v>
                </c:pt>
                <c:pt idx="64">
                  <c:v>8.3505223817923468E-3</c:v>
                </c:pt>
                <c:pt idx="65">
                  <c:v>7.7848006936518388E-3</c:v>
                </c:pt>
                <c:pt idx="66">
                  <c:v>7.1689998337601812E-3</c:v>
                </c:pt>
                <c:pt idx="67">
                  <c:v>6.5302530939831405E-3</c:v>
                </c:pt>
                <c:pt idx="68">
                  <c:v>5.8907059707289378E-3</c:v>
                </c:pt>
                <c:pt idx="69">
                  <c:v>5.2676457363544094E-3</c:v>
                </c:pt>
                <c:pt idx="70">
                  <c:v>4.6738718709650184E-3</c:v>
                </c:pt>
                <c:pt idx="71">
                  <c:v>4.1182178345917642E-3</c:v>
                </c:pt>
                <c:pt idx="72">
                  <c:v>3.6061495294857915E-3</c:v>
                </c:pt>
                <c:pt idx="73">
                  <c:v>3.1403819888725648E-3</c:v>
                </c:pt>
                <c:pt idx="74">
                  <c:v>2.721471615860338E-3</c:v>
                </c:pt>
                <c:pt idx="75">
                  <c:v>2.3483555309016246E-3</c:v>
                </c:pt>
                <c:pt idx="76">
                  <c:v>2.0188216041832074E-3</c:v>
                </c:pt>
                <c:pt idx="77">
                  <c:v>1.7299022817487408E-3</c:v>
                </c:pt>
                <c:pt idx="78">
                  <c:v>1.4781923869144897E-3</c:v>
                </c:pt>
                <c:pt idx="79">
                  <c:v>1.2600959163621139E-3</c:v>
                </c:pt>
                <c:pt idx="80">
                  <c:v>1.0720097930622119E-3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3F-44AF-8193-EF6B5A7C5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088240"/>
        <c:axId val="409089552"/>
      </c:scatterChart>
      <c:valAx>
        <c:axId val="409088240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89552"/>
        <c:crosses val="autoZero"/>
        <c:crossBetween val="midCat"/>
      </c:valAx>
      <c:valAx>
        <c:axId val="40908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Diferença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088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MRG!$E$3</c:f>
          <c:strCache>
            <c:ptCount val="1"/>
            <c:pt idx="0">
              <c:v>Item ordinal com 4 categorias: 1, 2, 3, 4
 (a=1; b2=-2; b3=0; b4=2)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MRG!$G$7</c:f>
              <c:strCache>
                <c:ptCount val="1"/>
                <c:pt idx="0">
                  <c:v>P1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MRG!$A$8:$A$52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MRG!$G$8:$G$52</c:f>
              <c:numCache>
                <c:formatCode>0.000</c:formatCode>
                <c:ptCount val="45"/>
                <c:pt idx="0">
                  <c:v>0.88079707797788243</c:v>
                </c:pt>
                <c:pt idx="1">
                  <c:v>0.85814893509951218</c:v>
                </c:pt>
                <c:pt idx="2">
                  <c:v>0.83201838513392445</c:v>
                </c:pt>
                <c:pt idx="3">
                  <c:v>0.80218388855858169</c:v>
                </c:pt>
                <c:pt idx="4">
                  <c:v>0.76852478349901754</c:v>
                </c:pt>
                <c:pt idx="5">
                  <c:v>0.73105857863000479</c:v>
                </c:pt>
                <c:pt idx="6">
                  <c:v>0.68997448112761228</c:v>
                </c:pt>
                <c:pt idx="7">
                  <c:v>0.64565630622579517</c:v>
                </c:pt>
                <c:pt idx="8">
                  <c:v>0.59868766011245167</c:v>
                </c:pt>
                <c:pt idx="9">
                  <c:v>0.54983399731247751</c:v>
                </c:pt>
                <c:pt idx="10">
                  <c:v>0.49999999999999956</c:v>
                </c:pt>
                <c:pt idx="11">
                  <c:v>0.45016600268752172</c:v>
                </c:pt>
                <c:pt idx="12">
                  <c:v>0.40131233988754766</c:v>
                </c:pt>
                <c:pt idx="13">
                  <c:v>0.35434369377420416</c:v>
                </c:pt>
                <c:pt idx="14">
                  <c:v>0.31002551887238727</c:v>
                </c:pt>
                <c:pt idx="15">
                  <c:v>0.26894142136999488</c:v>
                </c:pt>
                <c:pt idx="16">
                  <c:v>0.23147521650098213</c:v>
                </c:pt>
                <c:pt idx="17">
                  <c:v>0.19781611144141797</c:v>
                </c:pt>
                <c:pt idx="18">
                  <c:v>0.16798161486607543</c:v>
                </c:pt>
                <c:pt idx="19">
                  <c:v>0.14185106490048771</c:v>
                </c:pt>
                <c:pt idx="20">
                  <c:v>0.11920292202211746</c:v>
                </c:pt>
                <c:pt idx="21">
                  <c:v>9.9750489119684982E-2</c:v>
                </c:pt>
                <c:pt idx="22">
                  <c:v>8.3172696493922338E-2</c:v>
                </c:pt>
                <c:pt idx="23">
                  <c:v>6.9138420343346718E-2</c:v>
                </c:pt>
                <c:pt idx="24">
                  <c:v>5.7324175898868734E-2</c:v>
                </c:pt>
                <c:pt idx="25">
                  <c:v>4.7425873177566635E-2</c:v>
                </c:pt>
                <c:pt idx="26">
                  <c:v>3.9165722796764335E-2</c:v>
                </c:pt>
                <c:pt idx="27">
                  <c:v>3.229546469845046E-2</c:v>
                </c:pt>
                <c:pt idx="28">
                  <c:v>2.6596993576865735E-2</c:v>
                </c:pt>
                <c:pt idx="29">
                  <c:v>2.188127093613057E-2</c:v>
                </c:pt>
                <c:pt idx="30">
                  <c:v>1.7986209962091548E-2</c:v>
                </c:pt>
                <c:pt idx="31">
                  <c:v>1.4774031693273071E-2</c:v>
                </c:pt>
                <c:pt idx="32">
                  <c:v>1.2128434984274294E-2</c:v>
                </c:pt>
                <c:pt idx="33">
                  <c:v>9.9518018669042529E-3</c:v>
                </c:pt>
                <c:pt idx="34">
                  <c:v>8.162571153159881E-3</c:v>
                </c:pt>
                <c:pt idx="35">
                  <c:v>6.6928509242847323E-3</c:v>
                </c:pt>
                <c:pt idx="36">
                  <c:v>5.4862988994502926E-3</c:v>
                </c:pt>
                <c:pt idx="37">
                  <c:v>4.4962731609411444E-3</c:v>
                </c:pt>
                <c:pt idx="38">
                  <c:v>3.6842398994358927E-3</c:v>
                </c:pt>
                <c:pt idx="39">
                  <c:v>3.0184163247083395E-3</c:v>
                </c:pt>
                <c:pt idx="40">
                  <c:v>2.4726231566346568E-3</c:v>
                </c:pt>
                <c:pt idx="41">
                  <c:v>2.0253203890499005E-3</c:v>
                </c:pt>
                <c:pt idx="42">
                  <c:v>1.6588010801744657E-3</c:v>
                </c:pt>
                <c:pt idx="43">
                  <c:v>1.3585199504289047E-3</c:v>
                </c:pt>
                <c:pt idx="44">
                  <c:v>1.1125360328602119E-3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D2-43FA-955C-8FF95A846496}"/>
            </c:ext>
          </c:extLst>
        </c:ser>
        <c:ser>
          <c:idx val="1"/>
          <c:order val="1"/>
          <c:tx>
            <c:strRef>
              <c:f>MRG!$H$7</c:f>
              <c:strCache>
                <c:ptCount val="1"/>
                <c:pt idx="0">
                  <c:v>P2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MRG!$A$8:$A$52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MRG!$H$8:$H$52</c:f>
              <c:numCache>
                <c:formatCode>0.000</c:formatCode>
                <c:ptCount val="45"/>
                <c:pt idx="0">
                  <c:v>0.10121671206002598</c:v>
                </c:pt>
                <c:pt idx="1">
                  <c:v>0.11996979396435735</c:v>
                </c:pt>
                <c:pt idx="2">
                  <c:v>0.1413846212892097</c:v>
                </c:pt>
                <c:pt idx="3">
                  <c:v>0.16552064674296779</c:v>
                </c:pt>
                <c:pt idx="4">
                  <c:v>0.19230949370421807</c:v>
                </c:pt>
                <c:pt idx="5">
                  <c:v>0.22151554819242844</c:v>
                </c:pt>
                <c:pt idx="6">
                  <c:v>0.25270134297351898</c:v>
                </c:pt>
                <c:pt idx="7">
                  <c:v>0.285205273430858</c:v>
                </c:pt>
                <c:pt idx="8">
                  <c:v>0.31813964339362583</c:v>
                </c:pt>
                <c:pt idx="9">
                  <c:v>0.35041551356783718</c:v>
                </c:pt>
                <c:pt idx="10">
                  <c:v>0.3807970779778827</c:v>
                </c:pt>
                <c:pt idx="11">
                  <c:v>0.4079829324119903</c:v>
                </c:pt>
                <c:pt idx="12">
                  <c:v>0.43070604524637662</c:v>
                </c:pt>
                <c:pt idx="13">
                  <c:v>0.44784019478437737</c:v>
                </c:pt>
                <c:pt idx="14">
                  <c:v>0.45849926462663015</c:v>
                </c:pt>
                <c:pt idx="15">
                  <c:v>0.46211715726000974</c:v>
                </c:pt>
                <c:pt idx="16">
                  <c:v>0.45849926462663004</c:v>
                </c:pt>
                <c:pt idx="17">
                  <c:v>0.44784019478437714</c:v>
                </c:pt>
                <c:pt idx="18">
                  <c:v>0.43070604524637629</c:v>
                </c:pt>
                <c:pt idx="19">
                  <c:v>0.40798293241198991</c:v>
                </c:pt>
                <c:pt idx="20">
                  <c:v>0.3807970779778822</c:v>
                </c:pt>
                <c:pt idx="21">
                  <c:v>0.35041551356783684</c:v>
                </c:pt>
                <c:pt idx="22">
                  <c:v>0.31813964339362533</c:v>
                </c:pt>
                <c:pt idx="23">
                  <c:v>0.28520527343085744</c:v>
                </c:pt>
                <c:pt idx="24">
                  <c:v>0.25270134297351854</c:v>
                </c:pt>
                <c:pt idx="25">
                  <c:v>0.22151554819242825</c:v>
                </c:pt>
                <c:pt idx="26">
                  <c:v>0.19230949370421779</c:v>
                </c:pt>
                <c:pt idx="27">
                  <c:v>0.16552064674296751</c:v>
                </c:pt>
                <c:pt idx="28">
                  <c:v>0.1413846212892097</c:v>
                </c:pt>
                <c:pt idx="29">
                  <c:v>0.11996979396435714</c:v>
                </c:pt>
                <c:pt idx="30">
                  <c:v>0.10121671206002592</c:v>
                </c:pt>
                <c:pt idx="31">
                  <c:v>8.4976457426411911E-2</c:v>
                </c:pt>
                <c:pt idx="32">
                  <c:v>7.1044261509648043E-2</c:v>
                </c:pt>
                <c:pt idx="33">
                  <c:v>5.9186618476442465E-2</c:v>
                </c:pt>
                <c:pt idx="34">
                  <c:v>4.9161604745708853E-2</c:v>
                </c:pt>
                <c:pt idx="35">
                  <c:v>4.0733022253281903E-2</c:v>
                </c:pt>
                <c:pt idx="36">
                  <c:v>3.3679423897314043E-2</c:v>
                </c:pt>
                <c:pt idx="37">
                  <c:v>2.7799191537509316E-2</c:v>
                </c:pt>
                <c:pt idx="38">
                  <c:v>2.2912753677429842E-2</c:v>
                </c:pt>
                <c:pt idx="39">
                  <c:v>1.8862854611422009E-2</c:v>
                </c:pt>
                <c:pt idx="40">
                  <c:v>1.5513586805456892E-2</c:v>
                </c:pt>
                <c:pt idx="41">
                  <c:v>1.274871130422317E-2</c:v>
                </c:pt>
                <c:pt idx="42">
                  <c:v>1.0469633904099829E-2</c:v>
                </c:pt>
                <c:pt idx="43">
                  <c:v>8.5932819164753482E-3</c:v>
                </c:pt>
                <c:pt idx="44">
                  <c:v>7.0500351202996692E-3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D2-43FA-955C-8FF95A846496}"/>
            </c:ext>
          </c:extLst>
        </c:ser>
        <c:ser>
          <c:idx val="2"/>
          <c:order val="2"/>
          <c:tx>
            <c:strRef>
              <c:f>MRG!$I$7</c:f>
              <c:strCache>
                <c:ptCount val="1"/>
                <c:pt idx="0">
                  <c:v>P3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MRG!$A$8:$A$52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MRG!$I$8:$I$52</c:f>
              <c:numCache>
                <c:formatCode>0.000</c:formatCode>
                <c:ptCount val="45"/>
                <c:pt idx="0">
                  <c:v>1.5513586805456784E-2</c:v>
                </c:pt>
                <c:pt idx="1">
                  <c:v>1.8862854611422054E-2</c:v>
                </c:pt>
                <c:pt idx="2">
                  <c:v>2.2912753677429874E-2</c:v>
                </c:pt>
                <c:pt idx="3">
                  <c:v>2.7799191537509347E-2</c:v>
                </c:pt>
                <c:pt idx="4">
                  <c:v>3.3679423897313973E-2</c:v>
                </c:pt>
                <c:pt idx="5">
                  <c:v>4.0733022253281959E-2</c:v>
                </c:pt>
                <c:pt idx="6">
                  <c:v>4.9161604745708895E-2</c:v>
                </c:pt>
                <c:pt idx="7">
                  <c:v>5.9186618476442562E-2</c:v>
                </c:pt>
                <c:pt idx="8">
                  <c:v>7.1044261509648238E-2</c:v>
                </c:pt>
                <c:pt idx="9">
                  <c:v>8.4976457426412216E-2</c:v>
                </c:pt>
                <c:pt idx="10">
                  <c:v>0.10121671206002614</c:v>
                </c:pt>
                <c:pt idx="11">
                  <c:v>0.11996979396435749</c:v>
                </c:pt>
                <c:pt idx="12">
                  <c:v>0.14138462128920984</c:v>
                </c:pt>
                <c:pt idx="13">
                  <c:v>0.16552064674296793</c:v>
                </c:pt>
                <c:pt idx="14">
                  <c:v>0.19230949370421818</c:v>
                </c:pt>
                <c:pt idx="15">
                  <c:v>0.22151554819242852</c:v>
                </c:pt>
                <c:pt idx="16">
                  <c:v>0.25270134297351904</c:v>
                </c:pt>
                <c:pt idx="17">
                  <c:v>0.285205273430858</c:v>
                </c:pt>
                <c:pt idx="18">
                  <c:v>0.31813964339362577</c:v>
                </c:pt>
                <c:pt idx="19">
                  <c:v>0.35041551356783712</c:v>
                </c:pt>
                <c:pt idx="20">
                  <c:v>0.38079707797788265</c:v>
                </c:pt>
                <c:pt idx="21">
                  <c:v>0.40798293241199024</c:v>
                </c:pt>
                <c:pt idx="22">
                  <c:v>0.43070604524637668</c:v>
                </c:pt>
                <c:pt idx="23">
                  <c:v>0.44784019478437737</c:v>
                </c:pt>
                <c:pt idx="24">
                  <c:v>0.45849926462663015</c:v>
                </c:pt>
                <c:pt idx="25">
                  <c:v>0.46211715726000974</c:v>
                </c:pt>
                <c:pt idx="26">
                  <c:v>0.45849926462663004</c:v>
                </c:pt>
                <c:pt idx="27">
                  <c:v>0.44784019478437714</c:v>
                </c:pt>
                <c:pt idx="28">
                  <c:v>0.43070604524637629</c:v>
                </c:pt>
                <c:pt idx="29">
                  <c:v>0.40798293241198996</c:v>
                </c:pt>
                <c:pt idx="30">
                  <c:v>0.3807970779778822</c:v>
                </c:pt>
                <c:pt idx="31">
                  <c:v>0.35041551356783673</c:v>
                </c:pt>
                <c:pt idx="32">
                  <c:v>0.31813964339362533</c:v>
                </c:pt>
                <c:pt idx="33">
                  <c:v>0.28520527343085744</c:v>
                </c:pt>
                <c:pt idx="34">
                  <c:v>0.25270134297351843</c:v>
                </c:pt>
                <c:pt idx="35">
                  <c:v>0.22151554819242802</c:v>
                </c:pt>
                <c:pt idx="36">
                  <c:v>0.19230949370421757</c:v>
                </c:pt>
                <c:pt idx="37">
                  <c:v>0.1655206467429674</c:v>
                </c:pt>
                <c:pt idx="38">
                  <c:v>0.14138462128920937</c:v>
                </c:pt>
                <c:pt idx="39">
                  <c:v>0.11996979396435703</c:v>
                </c:pt>
                <c:pt idx="40">
                  <c:v>0.1012167120600258</c:v>
                </c:pt>
                <c:pt idx="41">
                  <c:v>8.4976457426411911E-2</c:v>
                </c:pt>
                <c:pt idx="42">
                  <c:v>7.1044261509647821E-2</c:v>
                </c:pt>
                <c:pt idx="43">
                  <c:v>5.9186618476442243E-2</c:v>
                </c:pt>
                <c:pt idx="44">
                  <c:v>4.9161604745708631E-2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D2-43FA-955C-8FF95A846496}"/>
            </c:ext>
          </c:extLst>
        </c:ser>
        <c:ser>
          <c:idx val="3"/>
          <c:order val="3"/>
          <c:tx>
            <c:strRef>
              <c:f>MRG!$J$7</c:f>
              <c:strCache>
                <c:ptCount val="1"/>
                <c:pt idx="0">
                  <c:v>P4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MRG!$A$8:$A$52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MRG!$J$8:$J$52</c:f>
              <c:numCache>
                <c:formatCode>0.000</c:formatCode>
                <c:ptCount val="45"/>
                <c:pt idx="0">
                  <c:v>2.4726231566347743E-3</c:v>
                </c:pt>
                <c:pt idx="1">
                  <c:v>3.0184163247084241E-3</c:v>
                </c:pt>
                <c:pt idx="2">
                  <c:v>3.684239899435989E-3</c:v>
                </c:pt>
                <c:pt idx="3">
                  <c:v>4.4962731609411825E-3</c:v>
                </c:pt>
                <c:pt idx="4">
                  <c:v>5.4862988994504088E-3</c:v>
                </c:pt>
                <c:pt idx="5">
                  <c:v>6.6928509242848624E-3</c:v>
                </c:pt>
                <c:pt idx="6">
                  <c:v>8.1625711531599036E-3</c:v>
                </c:pt>
                <c:pt idx="7">
                  <c:v>9.9518018669043327E-3</c:v>
                </c:pt>
                <c:pt idx="8">
                  <c:v>1.2128434984274258E-2</c:v>
                </c:pt>
                <c:pt idx="9">
                  <c:v>1.477403169327308E-2</c:v>
                </c:pt>
                <c:pt idx="10">
                  <c:v>1.798620996209159E-2</c:v>
                </c:pt>
                <c:pt idx="11">
                  <c:v>2.1881270936130504E-2</c:v>
                </c:pt>
                <c:pt idx="12">
                  <c:v>2.6596993576865884E-2</c:v>
                </c:pt>
                <c:pt idx="13">
                  <c:v>3.229546469845055E-2</c:v>
                </c:pt>
                <c:pt idx="14">
                  <c:v>3.9165722796764418E-2</c:v>
                </c:pt>
                <c:pt idx="15">
                  <c:v>4.7425873177566844E-2</c:v>
                </c:pt>
                <c:pt idx="16">
                  <c:v>5.7324175898868797E-2</c:v>
                </c:pt>
                <c:pt idx="17">
                  <c:v>6.9138420343346899E-2</c:v>
                </c:pt>
                <c:pt idx="18">
                  <c:v>8.3172696493922491E-2</c:v>
                </c:pt>
                <c:pt idx="19">
                  <c:v>9.9750489119685246E-2</c:v>
                </c:pt>
                <c:pt idx="20">
                  <c:v>0.11920292202211769</c:v>
                </c:pt>
                <c:pt idx="21">
                  <c:v>0.14185106490048793</c:v>
                </c:pt>
                <c:pt idx="22">
                  <c:v>0.16798161486607568</c:v>
                </c:pt>
                <c:pt idx="23">
                  <c:v>0.19781611144141847</c:v>
                </c:pt>
                <c:pt idx="24">
                  <c:v>0.2314752165009826</c:v>
                </c:pt>
                <c:pt idx="25">
                  <c:v>0.26894142136999538</c:v>
                </c:pt>
                <c:pt idx="26">
                  <c:v>0.31002551887238783</c:v>
                </c:pt>
                <c:pt idx="27">
                  <c:v>0.35434369377420488</c:v>
                </c:pt>
                <c:pt idx="28">
                  <c:v>0.40131233988754828</c:v>
                </c:pt>
                <c:pt idx="29">
                  <c:v>0.45016600268752233</c:v>
                </c:pt>
                <c:pt idx="30">
                  <c:v>0.50000000000000033</c:v>
                </c:pt>
                <c:pt idx="31">
                  <c:v>0.54983399731247828</c:v>
                </c:pt>
                <c:pt idx="32">
                  <c:v>0.59868766011245234</c:v>
                </c:pt>
                <c:pt idx="33">
                  <c:v>0.64565630622579584</c:v>
                </c:pt>
                <c:pt idx="34">
                  <c:v>0.68997448112761284</c:v>
                </c:pt>
                <c:pt idx="35">
                  <c:v>0.73105857863000534</c:v>
                </c:pt>
                <c:pt idx="36">
                  <c:v>0.76852478349901809</c:v>
                </c:pt>
                <c:pt idx="37">
                  <c:v>0.80218388855858214</c:v>
                </c:pt>
                <c:pt idx="38">
                  <c:v>0.8320183851339249</c:v>
                </c:pt>
                <c:pt idx="39">
                  <c:v>0.85814893509951262</c:v>
                </c:pt>
                <c:pt idx="40">
                  <c:v>0.88079707797788265</c:v>
                </c:pt>
                <c:pt idx="41">
                  <c:v>0.90024951088031502</c:v>
                </c:pt>
                <c:pt idx="42">
                  <c:v>0.91682730350607788</c:v>
                </c:pt>
                <c:pt idx="43">
                  <c:v>0.9308615796566535</c:v>
                </c:pt>
                <c:pt idx="44">
                  <c:v>0.94267582410113149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D2-43FA-955C-8FF95A84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61408"/>
        <c:axId val="420200584"/>
      </c:scatterChart>
      <c:valAx>
        <c:axId val="323661408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0200584"/>
        <c:crosses val="autoZero"/>
        <c:crossBetween val="midCat"/>
        <c:majorUnit val="1"/>
      </c:valAx>
      <c:valAx>
        <c:axId val="420200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Probabilidade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366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MRN!$E$3</c:f>
          <c:strCache>
            <c:ptCount val="1"/>
            <c:pt idx="0">
              <c:v>Item Nominal com 4 categorias: 1, 2, 3, 4
 a=(-2,-1,1,2);  b=(-2,-1,1,2);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MRN!$H$7</c:f>
              <c:strCache>
                <c:ptCount val="1"/>
                <c:pt idx="0">
                  <c:v>P1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MRN!$A$8:$A$52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MRN!$H$8:$H$52</c:f>
              <c:numCache>
                <c:formatCode>0.000</c:formatCode>
                <c:ptCount val="45"/>
                <c:pt idx="0">
                  <c:v>0.73099256849100802</c:v>
                </c:pt>
                <c:pt idx="1">
                  <c:v>0.68986732712590826</c:v>
                </c:pt>
                <c:pt idx="2">
                  <c:v>0.64548531209590365</c:v>
                </c:pt>
                <c:pt idx="3">
                  <c:v>0.59841973899015766</c:v>
                </c:pt>
                <c:pt idx="4">
                  <c:v>0.54942220835478806</c:v>
                </c:pt>
                <c:pt idx="5">
                  <c:v>0.49937954678372326</c:v>
                </c:pt>
                <c:pt idx="6">
                  <c:v>0.4492498175037139</c:v>
                </c:pt>
                <c:pt idx="7">
                  <c:v>0.39998642011332086</c:v>
                </c:pt>
                <c:pt idx="8">
                  <c:v>0.35246239496003334</c:v>
                </c:pt>
                <c:pt idx="9">
                  <c:v>0.3074070921748312</c:v>
                </c:pt>
                <c:pt idx="10">
                  <c:v>0.26536430399010374</c:v>
                </c:pt>
                <c:pt idx="11">
                  <c:v>0.22667608172970213</c:v>
                </c:pt>
                <c:pt idx="12">
                  <c:v>0.19149162818459198</c:v>
                </c:pt>
                <c:pt idx="13">
                  <c:v>0.15979738969305168</c:v>
                </c:pt>
                <c:pt idx="14">
                  <c:v>0.13146324505192503</c:v>
                </c:pt>
                <c:pt idx="15">
                  <c:v>0.10629961564926925</c:v>
                </c:pt>
                <c:pt idx="16">
                  <c:v>8.411918525017982E-2</c:v>
                </c:pt>
                <c:pt idx="17">
                  <c:v>6.4791970367910276E-2</c:v>
                </c:pt>
                <c:pt idx="18">
                  <c:v>4.8273540237569051E-2</c:v>
                </c:pt>
                <c:pt idx="19">
                  <c:v>3.4581552014303553E-2</c:v>
                </c:pt>
                <c:pt idx="20">
                  <c:v>2.3712936588783325E-2</c:v>
                </c:pt>
                <c:pt idx="21">
                  <c:v>1.553849294415283E-2</c:v>
                </c:pt>
                <c:pt idx="22">
                  <c:v>9.7462596852400715E-3</c:v>
                </c:pt>
                <c:pt idx="23">
                  <c:v>5.8777949413650714E-3</c:v>
                </c:pt>
                <c:pt idx="24">
                  <c:v>3.4288833876617948E-3</c:v>
                </c:pt>
                <c:pt idx="25">
                  <c:v>1.9469453742432476E-3</c:v>
                </c:pt>
                <c:pt idx="26">
                  <c:v>1.0819092530206748E-3</c:v>
                </c:pt>
                <c:pt idx="27">
                  <c:v>5.9090896933461769E-4</c:v>
                </c:pt>
                <c:pt idx="28">
                  <c:v>3.1817430756202669E-4</c:v>
                </c:pt>
                <c:pt idx="29">
                  <c:v>1.6923314571782748E-4</c:v>
                </c:pt>
                <c:pt idx="30">
                  <c:v>8.9019806768040864E-5</c:v>
                </c:pt>
                <c:pt idx="31">
                  <c:v>4.6336416309670803E-5</c:v>
                </c:pt>
                <c:pt idx="32">
                  <c:v>2.387183267118323E-5</c:v>
                </c:pt>
                <c:pt idx="33">
                  <c:v>1.2172579933690779E-5</c:v>
                </c:pt>
                <c:pt idx="34">
                  <c:v>6.1431300870171254E-6</c:v>
                </c:pt>
                <c:pt idx="35">
                  <c:v>3.0682939803479752E-6</c:v>
                </c:pt>
                <c:pt idx="36">
                  <c:v>1.516829763293993E-6</c:v>
                </c:pt>
                <c:pt idx="37">
                  <c:v>7.4233674196626496E-7</c:v>
                </c:pt>
                <c:pt idx="38">
                  <c:v>3.5978729646714445E-7</c:v>
                </c:pt>
                <c:pt idx="39">
                  <c:v>1.7277840155207144E-7</c:v>
                </c:pt>
                <c:pt idx="40">
                  <c:v>8.2262376413614751E-8</c:v>
                </c:pt>
                <c:pt idx="41">
                  <c:v>3.8858672446261206E-8</c:v>
                </c:pt>
                <c:pt idx="42">
                  <c:v>1.8225443126606999E-8</c:v>
                </c:pt>
                <c:pt idx="43">
                  <c:v>8.4938987780742683E-9</c:v>
                </c:pt>
                <c:pt idx="44">
                  <c:v>3.9364472964999142E-9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F7-4DB1-A8D0-370CAA1AED7F}"/>
            </c:ext>
          </c:extLst>
        </c:ser>
        <c:ser>
          <c:idx val="1"/>
          <c:order val="1"/>
          <c:tx>
            <c:strRef>
              <c:f>MRN!$I$7</c:f>
              <c:strCache>
                <c:ptCount val="1"/>
                <c:pt idx="0">
                  <c:v>P2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MRN!$A$8:$A$52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MRN!$I$8:$I$52</c:f>
              <c:numCache>
                <c:formatCode>0.000</c:formatCode>
                <c:ptCount val="45"/>
                <c:pt idx="0">
                  <c:v>0.2689171375969493</c:v>
                </c:pt>
                <c:pt idx="1">
                  <c:v>0.3099773714758009</c:v>
                </c:pt>
                <c:pt idx="2">
                  <c:v>0.35424985020601629</c:v>
                </c:pt>
                <c:pt idx="3">
                  <c:v>0.40113274698851792</c:v>
                </c:pt>
                <c:pt idx="4">
                  <c:v>0.44982885840408382</c:v>
                </c:pt>
                <c:pt idx="5">
                  <c:v>0.4993795467837237</c:v>
                </c:pt>
                <c:pt idx="6">
                  <c:v>0.54871496620198967</c:v>
                </c:pt>
                <c:pt idx="7">
                  <c:v>0.5967096202461698</c:v>
                </c:pt>
                <c:pt idx="8">
                  <c:v>0.64222835628734276</c:v>
                </c:pt>
                <c:pt idx="9">
                  <c:v>0.68414706534394465</c:v>
                </c:pt>
                <c:pt idx="10">
                  <c:v>0.72133496545798226</c:v>
                </c:pt>
                <c:pt idx="11">
                  <c:v>0.75259109493039789</c:v>
                </c:pt>
                <c:pt idx="12">
                  <c:v>0.77653684426519121</c:v>
                </c:pt>
                <c:pt idx="13">
                  <c:v>0.79148165248338775</c:v>
                </c:pt>
                <c:pt idx="14">
                  <c:v>0.79530628709187701</c:v>
                </c:pt>
                <c:pt idx="15">
                  <c:v>0.78545382332721791</c:v>
                </c:pt>
                <c:pt idx="16">
                  <c:v>0.75917678244427333</c:v>
                </c:pt>
                <c:pt idx="17">
                  <c:v>0.71421331741478</c:v>
                </c:pt>
                <c:pt idx="18">
                  <c:v>0.6499422997807438</c:v>
                </c:pt>
                <c:pt idx="19">
                  <c:v>0.56868140767154229</c:v>
                </c:pt>
                <c:pt idx="20">
                  <c:v>0.47628706341121596</c:v>
                </c:pt>
                <c:pt idx="21">
                  <c:v>0.38119854737000014</c:v>
                </c:pt>
                <c:pt idx="22">
                  <c:v>0.292037900296446</c:v>
                </c:pt>
                <c:pt idx="23">
                  <c:v>0.21511691727594373</c:v>
                </c:pt>
                <c:pt idx="24">
                  <c:v>0.15327514891788449</c:v>
                </c:pt>
                <c:pt idx="25">
                  <c:v>0.10629961564926912</c:v>
                </c:pt>
                <c:pt idx="26">
                  <c:v>7.2148558603176829E-2</c:v>
                </c:pt>
                <c:pt idx="27">
                  <c:v>4.8130048854225685E-2</c:v>
                </c:pt>
                <c:pt idx="28">
                  <c:v>3.165335324265444E-2</c:v>
                </c:pt>
                <c:pt idx="29">
                  <c:v>2.0563590194182139E-2</c:v>
                </c:pt>
                <c:pt idx="30">
                  <c:v>1.3211710745145901E-2</c:v>
                </c:pt>
                <c:pt idx="31">
                  <c:v>8.3995060649143527E-3</c:v>
                </c:pt>
                <c:pt idx="32">
                  <c:v>5.2853769199527195E-3</c:v>
                </c:pt>
                <c:pt idx="33">
                  <c:v>3.291787060575676E-3</c:v>
                </c:pt>
                <c:pt idx="34">
                  <c:v>2.0290731642094843E-3</c:v>
                </c:pt>
                <c:pt idx="35">
                  <c:v>1.2378381385728077E-3</c:v>
                </c:pt>
                <c:pt idx="36">
                  <c:v>7.4741641136482804E-4</c:v>
                </c:pt>
                <c:pt idx="37">
                  <c:v>4.4677168458252565E-4</c:v>
                </c:pt>
                <c:pt idx="38">
                  <c:v>2.6447791078337422E-4</c:v>
                </c:pt>
                <c:pt idx="39">
                  <c:v>1.5512861988921603E-4</c:v>
                </c:pt>
                <c:pt idx="40">
                  <c:v>9.0211649666293331E-5</c:v>
                </c:pt>
                <c:pt idx="41">
                  <c:v>5.2048501338048096E-5</c:v>
                </c:pt>
                <c:pt idx="42">
                  <c:v>2.9816541184905419E-5</c:v>
                </c:pt>
                <c:pt idx="43">
                  <c:v>1.6972473671777944E-5</c:v>
                </c:pt>
                <c:pt idx="44">
                  <c:v>9.6073010566523364E-6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F7-4DB1-A8D0-370CAA1AED7F}"/>
            </c:ext>
          </c:extLst>
        </c:ser>
        <c:ser>
          <c:idx val="2"/>
          <c:order val="2"/>
          <c:tx>
            <c:strRef>
              <c:f>MRN!$J$7</c:f>
              <c:strCache>
                <c:ptCount val="1"/>
                <c:pt idx="0">
                  <c:v>P3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MRN!$A$8:$A$52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MRN!$J$8:$J$52</c:f>
              <c:numCache>
                <c:formatCode>0.000</c:formatCode>
                <c:ptCount val="45"/>
                <c:pt idx="0">
                  <c:v>9.0211649666293981E-5</c:v>
                </c:pt>
                <c:pt idx="1">
                  <c:v>1.5512861988921728E-4</c:v>
                </c:pt>
                <c:pt idx="2">
                  <c:v>2.6447791078337645E-4</c:v>
                </c:pt>
                <c:pt idx="3">
                  <c:v>4.4677168458252901E-4</c:v>
                </c:pt>
                <c:pt idx="4">
                  <c:v>7.4741641136483444E-4</c:v>
                </c:pt>
                <c:pt idx="5">
                  <c:v>1.2378381385728169E-3</c:v>
                </c:pt>
                <c:pt idx="6">
                  <c:v>2.0290731642094995E-3</c:v>
                </c:pt>
                <c:pt idx="7">
                  <c:v>3.2917870605756998E-3</c:v>
                </c:pt>
                <c:pt idx="8">
                  <c:v>5.2853769199527568E-3</c:v>
                </c:pt>
                <c:pt idx="9">
                  <c:v>8.3995060649144099E-3</c:v>
                </c:pt>
                <c:pt idx="10">
                  <c:v>1.3211710745145992E-2</c:v>
                </c:pt>
                <c:pt idx="11">
                  <c:v>2.056359019418226E-2</c:v>
                </c:pt>
                <c:pt idx="12">
                  <c:v>3.1653353242654614E-2</c:v>
                </c:pt>
                <c:pt idx="13">
                  <c:v>4.8130048854225956E-2</c:v>
                </c:pt>
                <c:pt idx="14">
                  <c:v>7.2148558603177218E-2</c:v>
                </c:pt>
                <c:pt idx="15">
                  <c:v>0.10629961564926967</c:v>
                </c:pt>
                <c:pt idx="16">
                  <c:v>0.15327514891788521</c:v>
                </c:pt>
                <c:pt idx="17">
                  <c:v>0.21511691727594465</c:v>
                </c:pt>
                <c:pt idx="18">
                  <c:v>0.29203790029644699</c:v>
                </c:pt>
                <c:pt idx="19">
                  <c:v>0.38119854737000131</c:v>
                </c:pt>
                <c:pt idx="20">
                  <c:v>0.47628706341121729</c:v>
                </c:pt>
                <c:pt idx="21">
                  <c:v>0.5686814076715434</c:v>
                </c:pt>
                <c:pt idx="22">
                  <c:v>0.6499422997807448</c:v>
                </c:pt>
                <c:pt idx="23">
                  <c:v>0.71421331741478067</c:v>
                </c:pt>
                <c:pt idx="24">
                  <c:v>0.75917678244427378</c:v>
                </c:pt>
                <c:pt idx="25">
                  <c:v>0.78545382332721814</c:v>
                </c:pt>
                <c:pt idx="26">
                  <c:v>0.79530628709187712</c:v>
                </c:pt>
                <c:pt idx="27">
                  <c:v>0.79148165248338764</c:v>
                </c:pt>
                <c:pt idx="28">
                  <c:v>0.7765368442651911</c:v>
                </c:pt>
                <c:pt idx="29">
                  <c:v>0.75259109493039744</c:v>
                </c:pt>
                <c:pt idx="30">
                  <c:v>0.7213349654579817</c:v>
                </c:pt>
                <c:pt idx="31">
                  <c:v>0.68414706534394409</c:v>
                </c:pt>
                <c:pt idx="32">
                  <c:v>0.64222835628734209</c:v>
                </c:pt>
                <c:pt idx="33">
                  <c:v>0.59670962024616903</c:v>
                </c:pt>
                <c:pt idx="34">
                  <c:v>0.5487149662019889</c:v>
                </c:pt>
                <c:pt idx="35">
                  <c:v>0.49937954678372287</c:v>
                </c:pt>
                <c:pt idx="36">
                  <c:v>0.44982885840408299</c:v>
                </c:pt>
                <c:pt idx="37">
                  <c:v>0.4011327469885172</c:v>
                </c:pt>
                <c:pt idx="38">
                  <c:v>0.35424985020601568</c:v>
                </c:pt>
                <c:pt idx="39">
                  <c:v>0.30997737147580023</c:v>
                </c:pt>
                <c:pt idx="40">
                  <c:v>0.2689171375969488</c:v>
                </c:pt>
                <c:pt idx="41">
                  <c:v>0.23146315956804647</c:v>
                </c:pt>
                <c:pt idx="42">
                  <c:v>0.19781020964389764</c:v>
                </c:pt>
                <c:pt idx="43">
                  <c:v>0.1679787623757206</c:v>
                </c:pt>
                <c:pt idx="44">
                  <c:v>0.1418497015362124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F7-4DB1-A8D0-370CAA1AED7F}"/>
            </c:ext>
          </c:extLst>
        </c:ser>
        <c:ser>
          <c:idx val="3"/>
          <c:order val="3"/>
          <c:tx>
            <c:strRef>
              <c:f>MRN!$K$7</c:f>
              <c:strCache>
                <c:ptCount val="1"/>
                <c:pt idx="0">
                  <c:v>P4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MRN!$A$8:$A$52</c:f>
              <c:numCache>
                <c:formatCode>0.0</c:formatCode>
                <c:ptCount val="45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-3.3999999999999995</c:v>
                </c:pt>
                <c:pt idx="4">
                  <c:v>-3.1999999999999993</c:v>
                </c:pt>
                <c:pt idx="5">
                  <c:v>-2.9999999999999991</c:v>
                </c:pt>
                <c:pt idx="6">
                  <c:v>-2.7999999999999989</c:v>
                </c:pt>
                <c:pt idx="7">
                  <c:v>-2.5999999999999988</c:v>
                </c:pt>
                <c:pt idx="8">
                  <c:v>-2.3999999999999986</c:v>
                </c:pt>
                <c:pt idx="9">
                  <c:v>-2.1999999999999984</c:v>
                </c:pt>
                <c:pt idx="10">
                  <c:v>-1.9999999999999984</c:v>
                </c:pt>
                <c:pt idx="11">
                  <c:v>-1.7999999999999985</c:v>
                </c:pt>
                <c:pt idx="12">
                  <c:v>-1.5999999999999985</c:v>
                </c:pt>
                <c:pt idx="13">
                  <c:v>-1.3999999999999986</c:v>
                </c:pt>
                <c:pt idx="14">
                  <c:v>-1.1999999999999986</c:v>
                </c:pt>
                <c:pt idx="15">
                  <c:v>-0.99999999999999867</c:v>
                </c:pt>
                <c:pt idx="16">
                  <c:v>-0.79999999999999871</c:v>
                </c:pt>
                <c:pt idx="17">
                  <c:v>-0.59999999999999876</c:v>
                </c:pt>
                <c:pt idx="18">
                  <c:v>-0.39999999999999875</c:v>
                </c:pt>
                <c:pt idx="19">
                  <c:v>-0.19999999999999873</c:v>
                </c:pt>
                <c:pt idx="20">
                  <c:v>1.27675647831893E-15</c:v>
                </c:pt>
                <c:pt idx="21">
                  <c:v>0.20000000000000129</c:v>
                </c:pt>
                <c:pt idx="22">
                  <c:v>0.4000000000000013</c:v>
                </c:pt>
                <c:pt idx="23">
                  <c:v>0.60000000000000131</c:v>
                </c:pt>
                <c:pt idx="24">
                  <c:v>0.80000000000000138</c:v>
                </c:pt>
                <c:pt idx="25">
                  <c:v>1.0000000000000013</c:v>
                </c:pt>
                <c:pt idx="26">
                  <c:v>1.2000000000000013</c:v>
                </c:pt>
                <c:pt idx="27">
                  <c:v>1.4000000000000012</c:v>
                </c:pt>
                <c:pt idx="28">
                  <c:v>1.6000000000000012</c:v>
                </c:pt>
                <c:pt idx="29">
                  <c:v>1.8000000000000012</c:v>
                </c:pt>
                <c:pt idx="30">
                  <c:v>2.0000000000000013</c:v>
                </c:pt>
                <c:pt idx="31">
                  <c:v>2.2000000000000015</c:v>
                </c:pt>
                <c:pt idx="32">
                  <c:v>2.4000000000000017</c:v>
                </c:pt>
                <c:pt idx="33">
                  <c:v>2.6000000000000019</c:v>
                </c:pt>
                <c:pt idx="34">
                  <c:v>2.800000000000002</c:v>
                </c:pt>
                <c:pt idx="35">
                  <c:v>3.0000000000000022</c:v>
                </c:pt>
                <c:pt idx="36">
                  <c:v>3.2000000000000024</c:v>
                </c:pt>
                <c:pt idx="37">
                  <c:v>3.4000000000000026</c:v>
                </c:pt>
                <c:pt idx="38">
                  <c:v>3.6000000000000028</c:v>
                </c:pt>
                <c:pt idx="39">
                  <c:v>3.8000000000000029</c:v>
                </c:pt>
                <c:pt idx="40">
                  <c:v>4.0000000000000027</c:v>
                </c:pt>
                <c:pt idx="41">
                  <c:v>4.2000000000000028</c:v>
                </c:pt>
                <c:pt idx="42">
                  <c:v>4.400000000000003</c:v>
                </c:pt>
                <c:pt idx="43">
                  <c:v>4.6000000000000032</c:v>
                </c:pt>
                <c:pt idx="44">
                  <c:v>4.8000000000000034</c:v>
                </c:pt>
              </c:numCache>
            </c:numRef>
          </c:xVal>
          <c:yVal>
            <c:numRef>
              <c:f>MRN!$K$8:$K$52</c:f>
              <c:numCache>
                <c:formatCode>0.000</c:formatCode>
                <c:ptCount val="45"/>
                <c:pt idx="0">
                  <c:v>8.2262376413615571E-8</c:v>
                </c:pt>
                <c:pt idx="1">
                  <c:v>1.7277840155207324E-7</c:v>
                </c:pt>
                <c:pt idx="2">
                  <c:v>3.5978729646714879E-7</c:v>
                </c:pt>
                <c:pt idx="3">
                  <c:v>7.4233674196627247E-7</c:v>
                </c:pt>
                <c:pt idx="4">
                  <c:v>1.5168297632940114E-6</c:v>
                </c:pt>
                <c:pt idx="5">
                  <c:v>3.0682939803480061E-6</c:v>
                </c:pt>
                <c:pt idx="6">
                  <c:v>6.1431300870171974E-6</c:v>
                </c:pt>
                <c:pt idx="7">
                  <c:v>1.2172579933690898E-5</c:v>
                </c:pt>
                <c:pt idx="8">
                  <c:v>2.3871832671183495E-5</c:v>
                </c:pt>
                <c:pt idx="9">
                  <c:v>4.633641630967123E-5</c:v>
                </c:pt>
                <c:pt idx="10">
                  <c:v>8.90198067680418E-5</c:v>
                </c:pt>
                <c:pt idx="11">
                  <c:v>1.6923314571782891E-4</c:v>
                </c:pt>
                <c:pt idx="12">
                  <c:v>3.1817430756202935E-4</c:v>
                </c:pt>
                <c:pt idx="13">
                  <c:v>5.9090896933462268E-4</c:v>
                </c:pt>
                <c:pt idx="14">
                  <c:v>1.0819092530206832E-3</c:v>
                </c:pt>
                <c:pt idx="15">
                  <c:v>1.9469453742432625E-3</c:v>
                </c:pt>
                <c:pt idx="16">
                  <c:v>3.4288833876618199E-3</c:v>
                </c:pt>
                <c:pt idx="17">
                  <c:v>5.877794941365113E-3</c:v>
                </c:pt>
                <c:pt idx="18">
                  <c:v>9.7462596852401339E-3</c:v>
                </c:pt>
                <c:pt idx="19">
                  <c:v>1.5538492944152906E-2</c:v>
                </c:pt>
                <c:pt idx="20">
                  <c:v>2.3712936588783456E-2</c:v>
                </c:pt>
                <c:pt idx="21">
                  <c:v>3.4581552014303706E-2</c:v>
                </c:pt>
                <c:pt idx="22">
                  <c:v>4.8273540237569239E-2</c:v>
                </c:pt>
                <c:pt idx="23">
                  <c:v>6.4791970367910512E-2</c:v>
                </c:pt>
                <c:pt idx="24">
                  <c:v>8.4119185250180084E-2</c:v>
                </c:pt>
                <c:pt idx="25">
                  <c:v>0.10629961564926955</c:v>
                </c:pt>
                <c:pt idx="26">
                  <c:v>0.13146324505192539</c:v>
                </c:pt>
                <c:pt idx="27">
                  <c:v>0.15979738969305207</c:v>
                </c:pt>
                <c:pt idx="28">
                  <c:v>0.19149162818459245</c:v>
                </c:pt>
                <c:pt idx="29">
                  <c:v>0.22667608172970261</c:v>
                </c:pt>
                <c:pt idx="30">
                  <c:v>0.26536430399010436</c:v>
                </c:pt>
                <c:pt idx="31">
                  <c:v>0.30740709217483198</c:v>
                </c:pt>
                <c:pt idx="32">
                  <c:v>0.35246239496003406</c:v>
                </c:pt>
                <c:pt idx="33">
                  <c:v>0.39998642011332164</c:v>
                </c:pt>
                <c:pt idx="34">
                  <c:v>0.44924981750371468</c:v>
                </c:pt>
                <c:pt idx="35">
                  <c:v>0.49937954678372398</c:v>
                </c:pt>
                <c:pt idx="36">
                  <c:v>0.54942220835478872</c:v>
                </c:pt>
                <c:pt idx="37">
                  <c:v>0.59841973899015843</c:v>
                </c:pt>
                <c:pt idx="38">
                  <c:v>0.64548531209590454</c:v>
                </c:pt>
                <c:pt idx="39">
                  <c:v>0.68986732712590904</c:v>
                </c:pt>
                <c:pt idx="40">
                  <c:v>0.73099256849100858</c:v>
                </c:pt>
                <c:pt idx="41">
                  <c:v>0.76848475307194308</c:v>
                </c:pt>
                <c:pt idx="42">
                  <c:v>0.80215995558947428</c:v>
                </c:pt>
                <c:pt idx="43">
                  <c:v>0.83200425665670896</c:v>
                </c:pt>
                <c:pt idx="44">
                  <c:v>0.85814068722628356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BF7-4DB1-A8D0-370CAA1AE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61408"/>
        <c:axId val="420200584"/>
      </c:scatterChart>
      <c:valAx>
        <c:axId val="323661408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Proficiência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0200584"/>
        <c:crosses val="autoZero"/>
        <c:crossBetween val="midCat"/>
        <c:majorUnit val="1"/>
      </c:valAx>
      <c:valAx>
        <c:axId val="420200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Probabilidade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366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7</xdr:row>
      <xdr:rowOff>161924</xdr:rowOff>
    </xdr:from>
    <xdr:to>
      <xdr:col>10</xdr:col>
      <xdr:colOff>409575</xdr:colOff>
      <xdr:row>27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572530-3207-4F4F-9F41-9FD6C42AF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19</xdr:row>
      <xdr:rowOff>152400</xdr:rowOff>
    </xdr:from>
    <xdr:to>
      <xdr:col>4</xdr:col>
      <xdr:colOff>314325</xdr:colOff>
      <xdr:row>21</xdr:row>
      <xdr:rowOff>0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C31DE881-F5FD-43DE-B925-9986F4170E4C}"/>
            </a:ext>
          </a:extLst>
        </xdr:cNvPr>
        <xdr:cNvCxnSpPr/>
      </xdr:nvCxnSpPr>
      <xdr:spPr>
        <a:xfrm flipH="1">
          <a:off x="2752725" y="3257550"/>
          <a:ext cx="190500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16</xdr:row>
      <xdr:rowOff>19050</xdr:rowOff>
    </xdr:from>
    <xdr:to>
      <xdr:col>7</xdr:col>
      <xdr:colOff>180975</xdr:colOff>
      <xdr:row>23</xdr:row>
      <xdr:rowOff>123825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5E1C50B1-52B0-4EB9-BD18-B1BBFAADA12A}"/>
            </a:ext>
          </a:extLst>
        </xdr:cNvPr>
        <xdr:cNvCxnSpPr/>
      </xdr:nvCxnSpPr>
      <xdr:spPr>
        <a:xfrm>
          <a:off x="4638675" y="2638425"/>
          <a:ext cx="0" cy="1238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16</xdr:row>
      <xdr:rowOff>19050</xdr:rowOff>
    </xdr:from>
    <xdr:to>
      <xdr:col>7</xdr:col>
      <xdr:colOff>171450</xdr:colOff>
      <xdr:row>16</xdr:row>
      <xdr:rowOff>19050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43C52FFB-9F02-4978-B6C9-5999F807C984}"/>
            </a:ext>
          </a:extLst>
        </xdr:cNvPr>
        <xdr:cNvCxnSpPr/>
      </xdr:nvCxnSpPr>
      <xdr:spPr>
        <a:xfrm flipH="1">
          <a:off x="2733675" y="2638425"/>
          <a:ext cx="189547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22</xdr:row>
      <xdr:rowOff>95250</xdr:rowOff>
    </xdr:from>
    <xdr:to>
      <xdr:col>7</xdr:col>
      <xdr:colOff>390525</xdr:colOff>
      <xdr:row>23</xdr:row>
      <xdr:rowOff>104775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FBEC3FB8-FF74-44D2-86FA-9C24E46B084B}"/>
            </a:ext>
          </a:extLst>
        </xdr:cNvPr>
        <xdr:cNvCxnSpPr/>
      </xdr:nvCxnSpPr>
      <xdr:spPr>
        <a:xfrm flipH="1">
          <a:off x="4657725" y="3686175"/>
          <a:ext cx="190500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304799</xdr:colOff>
      <xdr:row>21</xdr:row>
      <xdr:rowOff>47625</xdr:rowOff>
    </xdr:from>
    <xdr:to>
      <xdr:col>8</xdr:col>
      <xdr:colOff>66674</xdr:colOff>
      <xdr:row>22</xdr:row>
      <xdr:rowOff>133350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7ACB0572-9DD0-4362-9DD0-0118B22DD6BE}"/>
                </a:ext>
              </a:extLst>
            </xdr:cNvPr>
            <xdr:cNvSpPr txBox="1"/>
          </xdr:nvSpPr>
          <xdr:spPr>
            <a:xfrm>
              <a:off x="4762499" y="3476625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7ACB0572-9DD0-4362-9DD0-0118B22DD6BE}"/>
                </a:ext>
              </a:extLst>
            </xdr:cNvPr>
            <xdr:cNvSpPr txBox="1"/>
          </xdr:nvSpPr>
          <xdr:spPr>
            <a:xfrm>
              <a:off x="4762499" y="3476625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i="0">
                  <a:latin typeface="Cambria Math" panose="02040503050406030204" pitchFamily="18" charset="0"/>
                </a:rPr>
                <a:t>𝑏_𝑖</a:t>
              </a:r>
              <a:endParaRPr lang="pt-BR" sz="1100"/>
            </a:p>
          </xdr:txBody>
        </xdr:sp>
      </mc:Fallback>
    </mc:AlternateContent>
    <xdr:clientData/>
  </xdr:twoCellAnchor>
  <xdr:twoCellAnchor>
    <xdr:from>
      <xdr:col>4</xdr:col>
      <xdr:colOff>228599</xdr:colOff>
      <xdr:row>18</xdr:row>
      <xdr:rowOff>95250</xdr:rowOff>
    </xdr:from>
    <xdr:to>
      <xdr:col>4</xdr:col>
      <xdr:colOff>600074</xdr:colOff>
      <xdr:row>20</xdr:row>
      <xdr:rowOff>19050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CBA1A9FB-8774-4A05-A18B-9381612006FE}"/>
                </a:ext>
              </a:extLst>
            </xdr:cNvPr>
            <xdr:cNvSpPr txBox="1"/>
          </xdr:nvSpPr>
          <xdr:spPr>
            <a:xfrm>
              <a:off x="2857499" y="3038475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CBA1A9FB-8774-4A05-A18B-9381612006FE}"/>
                </a:ext>
              </a:extLst>
            </xdr:cNvPr>
            <xdr:cNvSpPr txBox="1"/>
          </xdr:nvSpPr>
          <xdr:spPr>
            <a:xfrm>
              <a:off x="2857499" y="3038475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𝑐_</a:t>
              </a:r>
              <a:r>
                <a:rPr lang="pt-BR" sz="1100" i="0">
                  <a:latin typeface="Cambria Math" panose="02040503050406030204" pitchFamily="18" charset="0"/>
                </a:rPr>
                <a:t>𝑖</a:t>
              </a:r>
              <a:endParaRPr lang="pt-BR" sz="1100"/>
            </a:p>
          </xdr:txBody>
        </xdr:sp>
      </mc:Fallback>
    </mc:AlternateContent>
    <xdr:clientData/>
  </xdr:twoCellAnchor>
  <xdr:twoCellAnchor>
    <xdr:from>
      <xdr:col>7</xdr:col>
      <xdr:colOff>428624</xdr:colOff>
      <xdr:row>13</xdr:row>
      <xdr:rowOff>57150</xdr:rowOff>
    </xdr:from>
    <xdr:to>
      <xdr:col>8</xdr:col>
      <xdr:colOff>190499</xdr:colOff>
      <xdr:row>14</xdr:row>
      <xdr:rowOff>142875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CD849B70-B289-40B0-8F8B-1BA31F8E836D}"/>
                </a:ext>
              </a:extLst>
            </xdr:cNvPr>
            <xdr:cNvSpPr txBox="1"/>
          </xdr:nvSpPr>
          <xdr:spPr>
            <a:xfrm>
              <a:off x="4886324" y="2190750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CD849B70-B289-40B0-8F8B-1BA31F8E836D}"/>
                </a:ext>
              </a:extLst>
            </xdr:cNvPr>
            <xdr:cNvSpPr txBox="1"/>
          </xdr:nvSpPr>
          <xdr:spPr>
            <a:xfrm>
              <a:off x="4886324" y="2190750"/>
              <a:ext cx="371475" cy="2476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𝑎_</a:t>
              </a:r>
              <a:r>
                <a:rPr lang="pt-BR" sz="1100" i="0">
                  <a:latin typeface="Cambria Math" panose="02040503050406030204" pitchFamily="18" charset="0"/>
                </a:rPr>
                <a:t>𝑖</a:t>
              </a:r>
              <a:endParaRPr lang="pt-BR" sz="1100"/>
            </a:p>
          </xdr:txBody>
        </xdr:sp>
      </mc:Fallback>
    </mc:AlternateContent>
    <xdr:clientData/>
  </xdr:twoCellAnchor>
  <xdr:twoCellAnchor>
    <xdr:from>
      <xdr:col>7</xdr:col>
      <xdr:colOff>180975</xdr:colOff>
      <xdr:row>16</xdr:row>
      <xdr:rowOff>19050</xdr:rowOff>
    </xdr:from>
    <xdr:to>
      <xdr:col>7</xdr:col>
      <xdr:colOff>457200</xdr:colOff>
      <xdr:row>16</xdr:row>
      <xdr:rowOff>19050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532B1A32-7968-4D0D-8D2D-8F7F984AA00A}"/>
            </a:ext>
          </a:extLst>
        </xdr:cNvPr>
        <xdr:cNvCxnSpPr/>
      </xdr:nvCxnSpPr>
      <xdr:spPr>
        <a:xfrm>
          <a:off x="4638675" y="2638425"/>
          <a:ext cx="276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15</xdr:row>
      <xdr:rowOff>47625</xdr:rowOff>
    </xdr:from>
    <xdr:to>
      <xdr:col>7</xdr:col>
      <xdr:colOff>352425</xdr:colOff>
      <xdr:row>17</xdr:row>
      <xdr:rowOff>0</xdr:rowOff>
    </xdr:to>
    <xdr:sp macro="" textlink="">
      <xdr:nvSpPr>
        <xdr:cNvPr id="16" name="Arco 15">
          <a:extLst>
            <a:ext uri="{FF2B5EF4-FFF2-40B4-BE49-F238E27FC236}">
              <a16:creationId xmlns:a16="http://schemas.microsoft.com/office/drawing/2014/main" id="{B70B5F40-EDF9-4E63-BA7C-0738FC43FFCF}"/>
            </a:ext>
          </a:extLst>
        </xdr:cNvPr>
        <xdr:cNvSpPr/>
      </xdr:nvSpPr>
      <xdr:spPr>
        <a:xfrm>
          <a:off x="4619625" y="2505075"/>
          <a:ext cx="190500" cy="276225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342900</xdr:colOff>
      <xdr:row>14</xdr:row>
      <xdr:rowOff>85725</xdr:rowOff>
    </xdr:from>
    <xdr:to>
      <xdr:col>7</xdr:col>
      <xdr:colOff>533400</xdr:colOff>
      <xdr:row>15</xdr:row>
      <xdr:rowOff>95250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7D55E045-B445-4E93-AE03-6EE54E13E8AB}"/>
            </a:ext>
          </a:extLst>
        </xdr:cNvPr>
        <xdr:cNvCxnSpPr/>
      </xdr:nvCxnSpPr>
      <xdr:spPr>
        <a:xfrm flipH="1">
          <a:off x="4800600" y="2381250"/>
          <a:ext cx="190500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7</xdr:row>
      <xdr:rowOff>161924</xdr:rowOff>
    </xdr:from>
    <xdr:to>
      <xdr:col>13</xdr:col>
      <xdr:colOff>590550</xdr:colOff>
      <xdr:row>28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7</xdr:row>
      <xdr:rowOff>161924</xdr:rowOff>
    </xdr:from>
    <xdr:to>
      <xdr:col>13</xdr:col>
      <xdr:colOff>590550</xdr:colOff>
      <xdr:row>28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</xdr:colOff>
      <xdr:row>7</xdr:row>
      <xdr:rowOff>161924</xdr:rowOff>
    </xdr:from>
    <xdr:to>
      <xdr:col>23</xdr:col>
      <xdr:colOff>600075</xdr:colOff>
      <xdr:row>28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166686</xdr:colOff>
      <xdr:row>7</xdr:row>
      <xdr:rowOff>0</xdr:rowOff>
    </xdr:from>
    <xdr:to>
      <xdr:col>13</xdr:col>
      <xdr:colOff>342900</xdr:colOff>
      <xdr:row>25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176212</xdr:colOff>
      <xdr:row>26</xdr:row>
      <xdr:rowOff>0</xdr:rowOff>
    </xdr:from>
    <xdr:to>
      <xdr:col>13</xdr:col>
      <xdr:colOff>342900</xdr:colOff>
      <xdr:row>44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4761</xdr:colOff>
      <xdr:row>6</xdr:row>
      <xdr:rowOff>9524</xdr:rowOff>
    </xdr:from>
    <xdr:to>
      <xdr:col>20</xdr:col>
      <xdr:colOff>600074</xdr:colOff>
      <xdr:row>27</xdr:row>
      <xdr:rowOff>161924</xdr:rowOff>
    </xdr:to>
    <xdr:graphicFrame macro="">
      <xdr:nvGraphicFramePr>
        <xdr:cNvPr id="4" name="Titul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6</xdr:row>
      <xdr:rowOff>9524</xdr:rowOff>
    </xdr:from>
    <xdr:to>
      <xdr:col>21</xdr:col>
      <xdr:colOff>600074</xdr:colOff>
      <xdr:row>27</xdr:row>
      <xdr:rowOff>161924</xdr:rowOff>
    </xdr:to>
    <xdr:graphicFrame macro="">
      <xdr:nvGraphicFramePr>
        <xdr:cNvPr id="2" name="Tit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3017-3985-4732-A4AA-EBE06FC87F55}">
  <dimension ref="A1:I90"/>
  <sheetViews>
    <sheetView tabSelected="1" workbookViewId="0">
      <selection activeCell="B4" sqref="B4"/>
    </sheetView>
  </sheetViews>
  <sheetFormatPr defaultRowHeight="12.75" x14ac:dyDescent="0.2"/>
  <cols>
    <col min="2" max="2" width="12" bestFit="1" customWidth="1"/>
  </cols>
  <sheetData>
    <row r="1" spans="1:9" ht="18" x14ac:dyDescent="0.25">
      <c r="A1" s="4" t="s">
        <v>39</v>
      </c>
    </row>
    <row r="2" spans="1:9" ht="9.75" customHeight="1" x14ac:dyDescent="0.25">
      <c r="A2" s="4"/>
    </row>
    <row r="3" spans="1:9" x14ac:dyDescent="0.2">
      <c r="A3" s="6" t="s">
        <v>0</v>
      </c>
      <c r="B3">
        <v>1.7</v>
      </c>
      <c r="D3" s="11" t="s">
        <v>55</v>
      </c>
      <c r="E3" s="11" t="s">
        <v>56</v>
      </c>
      <c r="H3" s="10" t="s">
        <v>12</v>
      </c>
    </row>
    <row r="4" spans="1:9" x14ac:dyDescent="0.2">
      <c r="A4" s="6" t="s">
        <v>1</v>
      </c>
      <c r="B4">
        <v>1.5</v>
      </c>
      <c r="D4" s="6">
        <v>-1</v>
      </c>
      <c r="E4" s="6">
        <v>0.1</v>
      </c>
      <c r="G4" s="10" t="s">
        <v>57</v>
      </c>
      <c r="H4">
        <f>H5*1.7</f>
        <v>0.85</v>
      </c>
      <c r="I4">
        <f>I5*1.7</f>
        <v>5.0999999999999996</v>
      </c>
    </row>
    <row r="5" spans="1:9" x14ac:dyDescent="0.2">
      <c r="A5" s="6" t="s">
        <v>2</v>
      </c>
      <c r="B5">
        <v>0</v>
      </c>
      <c r="D5" s="6">
        <v>1</v>
      </c>
      <c r="E5" s="6">
        <v>1.1000000000000001</v>
      </c>
      <c r="G5" s="10" t="s">
        <v>58</v>
      </c>
      <c r="H5">
        <v>0.5</v>
      </c>
      <c r="I5">
        <v>3</v>
      </c>
    </row>
    <row r="6" spans="1:9" x14ac:dyDescent="0.2">
      <c r="A6" s="6" t="s">
        <v>3</v>
      </c>
      <c r="B6">
        <v>0.2</v>
      </c>
    </row>
    <row r="7" spans="1:9" x14ac:dyDescent="0.2">
      <c r="A7" s="6" t="s">
        <v>4</v>
      </c>
      <c r="B7">
        <v>1</v>
      </c>
    </row>
    <row r="9" spans="1:9" x14ac:dyDescent="0.2">
      <c r="A9" s="6" t="s">
        <v>5</v>
      </c>
      <c r="B9" s="19" t="s">
        <v>24</v>
      </c>
    </row>
    <row r="10" spans="1:9" x14ac:dyDescent="0.2">
      <c r="A10">
        <v>-4</v>
      </c>
      <c r="B10" s="3">
        <f>$B$6+($B$7-$B$6)/(1+EXP(-$B$3*$B$4*(A10-$B$5)))</f>
        <v>0.20002973514968234</v>
      </c>
    </row>
    <row r="11" spans="1:9" x14ac:dyDescent="0.2">
      <c r="A11">
        <v>-3.9</v>
      </c>
      <c r="B11" s="3">
        <f t="shared" ref="B11:B74" si="0">$B$6+(1-$B$6)/(1+EXP(-$B$3*$B$4*(A11-$B$5)))</f>
        <v>0.20003837165518981</v>
      </c>
    </row>
    <row r="12" spans="1:9" x14ac:dyDescent="0.2">
      <c r="A12">
        <v>-3.8</v>
      </c>
      <c r="B12" s="3">
        <f t="shared" si="0"/>
        <v>0.20004951645849514</v>
      </c>
    </row>
    <row r="13" spans="1:9" x14ac:dyDescent="0.2">
      <c r="A13">
        <v>-3.7</v>
      </c>
      <c r="B13" s="3">
        <f t="shared" si="0"/>
        <v>0.20006389794051391</v>
      </c>
    </row>
    <row r="14" spans="1:9" x14ac:dyDescent="0.2">
      <c r="A14">
        <v>-3.6</v>
      </c>
      <c r="B14" s="3">
        <f t="shared" si="0"/>
        <v>0.20008245592691887</v>
      </c>
    </row>
    <row r="15" spans="1:9" x14ac:dyDescent="0.2">
      <c r="A15">
        <v>-3.5</v>
      </c>
      <c r="B15" s="3">
        <f t="shared" si="0"/>
        <v>0.20010640302362423</v>
      </c>
    </row>
    <row r="16" spans="1:9" x14ac:dyDescent="0.2">
      <c r="A16">
        <v>-3.4</v>
      </c>
      <c r="B16" s="3">
        <f t="shared" si="0"/>
        <v>0.20013730371394708</v>
      </c>
    </row>
    <row r="17" spans="1:2" x14ac:dyDescent="0.2">
      <c r="A17">
        <v>-3.3</v>
      </c>
      <c r="B17" s="3">
        <f t="shared" si="0"/>
        <v>0.20017717634068824</v>
      </c>
    </row>
    <row r="18" spans="1:2" x14ac:dyDescent="0.2">
      <c r="A18">
        <v>-3.2</v>
      </c>
      <c r="B18" s="3">
        <f t="shared" si="0"/>
        <v>0.2002286245606735</v>
      </c>
    </row>
    <row r="19" spans="1:2" x14ac:dyDescent="0.2">
      <c r="A19">
        <v>-3.1</v>
      </c>
      <c r="B19" s="3">
        <f t="shared" si="0"/>
        <v>0.20029500673312314</v>
      </c>
    </row>
    <row r="20" spans="1:2" x14ac:dyDescent="0.2">
      <c r="A20">
        <v>-3</v>
      </c>
      <c r="B20" s="3">
        <f t="shared" si="0"/>
        <v>0.20038065409507069</v>
      </c>
    </row>
    <row r="21" spans="1:2" x14ac:dyDescent="0.2">
      <c r="A21">
        <v>-2.9</v>
      </c>
      <c r="B21" s="3">
        <f t="shared" si="0"/>
        <v>0.2004911516200443</v>
      </c>
    </row>
    <row r="22" spans="1:2" x14ac:dyDescent="0.2">
      <c r="A22">
        <v>-2.8</v>
      </c>
      <c r="B22" s="3">
        <f t="shared" si="0"/>
        <v>0.20063369931071609</v>
      </c>
    </row>
    <row r="23" spans="1:2" x14ac:dyDescent="0.2">
      <c r="A23">
        <v>-2.7</v>
      </c>
      <c r="B23" s="3">
        <f t="shared" si="0"/>
        <v>0.20081757653028648</v>
      </c>
    </row>
    <row r="24" spans="1:2" x14ac:dyDescent="0.2">
      <c r="A24">
        <v>-2.6</v>
      </c>
      <c r="B24" s="3">
        <f t="shared" si="0"/>
        <v>0.20105473804258717</v>
      </c>
    </row>
    <row r="25" spans="1:2" x14ac:dyDescent="0.2">
      <c r="A25">
        <v>-2.5</v>
      </c>
      <c r="B25" s="3">
        <f t="shared" si="0"/>
        <v>0.20136057792914824</v>
      </c>
    </row>
    <row r="26" spans="1:2" x14ac:dyDescent="0.2">
      <c r="A26">
        <v>-2.4</v>
      </c>
      <c r="B26" s="3">
        <f t="shared" si="0"/>
        <v>0.201754906685367</v>
      </c>
    </row>
    <row r="27" spans="1:2" x14ac:dyDescent="0.2">
      <c r="A27">
        <v>-2.2999999999999998</v>
      </c>
      <c r="B27" s="3">
        <f t="shared" si="0"/>
        <v>0.20226319769237866</v>
      </c>
    </row>
    <row r="28" spans="1:2" x14ac:dyDescent="0.2">
      <c r="A28">
        <v>-2.2000000000000002</v>
      </c>
      <c r="B28" s="3">
        <f t="shared" si="0"/>
        <v>0.20291817185661995</v>
      </c>
    </row>
    <row r="29" spans="1:2" x14ac:dyDescent="0.2">
      <c r="A29">
        <v>-2.1</v>
      </c>
      <c r="B29" s="3">
        <f t="shared" si="0"/>
        <v>0.2037618030741252</v>
      </c>
    </row>
    <row r="30" spans="1:2" x14ac:dyDescent="0.2">
      <c r="A30">
        <v>-2</v>
      </c>
      <c r="B30" s="3">
        <f t="shared" si="0"/>
        <v>0.20484784119326729</v>
      </c>
    </row>
    <row r="31" spans="1:2" x14ac:dyDescent="0.2">
      <c r="A31">
        <v>-1.9</v>
      </c>
      <c r="B31" s="3">
        <f t="shared" si="0"/>
        <v>0.20624496099982134</v>
      </c>
    </row>
    <row r="32" spans="1:2" x14ac:dyDescent="0.2">
      <c r="A32">
        <v>-1.8</v>
      </c>
      <c r="B32" s="3">
        <f t="shared" si="0"/>
        <v>0.20804065110677902</v>
      </c>
    </row>
    <row r="33" spans="1:2" x14ac:dyDescent="0.2">
      <c r="A33">
        <v>-1.7</v>
      </c>
      <c r="B33" s="3">
        <f t="shared" si="0"/>
        <v>0.21034594795117134</v>
      </c>
    </row>
    <row r="34" spans="1:2" x14ac:dyDescent="0.2">
      <c r="A34">
        <v>-1.6</v>
      </c>
      <c r="B34" s="3">
        <f t="shared" si="0"/>
        <v>0.21330108488630531</v>
      </c>
    </row>
    <row r="35" spans="1:2" x14ac:dyDescent="0.2">
      <c r="A35">
        <v>-1.5</v>
      </c>
      <c r="B35" s="3">
        <f t="shared" si="0"/>
        <v>0.21708204492881647</v>
      </c>
    </row>
    <row r="36" spans="1:2" x14ac:dyDescent="0.2">
      <c r="A36">
        <v>-1.4</v>
      </c>
      <c r="B36" s="3">
        <f t="shared" si="0"/>
        <v>0.22190784876010056</v>
      </c>
    </row>
    <row r="37" spans="1:2" x14ac:dyDescent="0.2">
      <c r="A37">
        <v>-1.3</v>
      </c>
      <c r="B37" s="3">
        <f t="shared" si="0"/>
        <v>0.22804813650750447</v>
      </c>
    </row>
    <row r="38" spans="1:2" x14ac:dyDescent="0.2">
      <c r="A38">
        <v>-1.2</v>
      </c>
      <c r="B38" s="3">
        <f t="shared" si="0"/>
        <v>0.2358301624398294</v>
      </c>
    </row>
    <row r="39" spans="1:2" x14ac:dyDescent="0.2">
      <c r="A39">
        <v>-1.1000000000000001</v>
      </c>
      <c r="B39" s="3">
        <f t="shared" si="0"/>
        <v>0.24564366607913635</v>
      </c>
    </row>
    <row r="40" spans="1:2" x14ac:dyDescent="0.2">
      <c r="A40">
        <v>-1</v>
      </c>
      <c r="B40" s="3">
        <f t="shared" si="0"/>
        <v>0.2579411882892142</v>
      </c>
    </row>
    <row r="41" spans="1:2" x14ac:dyDescent="0.2">
      <c r="A41">
        <v>-0.9</v>
      </c>
      <c r="B41" s="3">
        <f t="shared" si="0"/>
        <v>0.27323032503465994</v>
      </c>
    </row>
    <row r="42" spans="1:2" x14ac:dyDescent="0.2">
      <c r="A42">
        <v>-0.8</v>
      </c>
      <c r="B42" s="3">
        <f t="shared" si="0"/>
        <v>0.29205338563643984</v>
      </c>
    </row>
    <row r="43" spans="1:2" x14ac:dyDescent="0.2">
      <c r="A43">
        <v>-0.7</v>
      </c>
      <c r="B43" s="3">
        <f t="shared" si="0"/>
        <v>0.31494946620706332</v>
      </c>
    </row>
    <row r="44" spans="1:2" x14ac:dyDescent="0.2">
      <c r="A44">
        <v>-0.6</v>
      </c>
      <c r="B44" s="3">
        <f t="shared" si="0"/>
        <v>0.34239494862899722</v>
      </c>
    </row>
    <row r="45" spans="1:2" x14ac:dyDescent="0.2">
      <c r="A45">
        <v>-0.5</v>
      </c>
      <c r="B45" s="3">
        <f t="shared" si="0"/>
        <v>0.37472202887810757</v>
      </c>
    </row>
    <row r="46" spans="1:2" x14ac:dyDescent="0.2">
      <c r="A46">
        <v>-0.4</v>
      </c>
      <c r="B46" s="3">
        <f t="shared" si="0"/>
        <v>0.41202192042678498</v>
      </c>
    </row>
    <row r="47" spans="1:2" x14ac:dyDescent="0.2">
      <c r="A47">
        <v>-0.3</v>
      </c>
      <c r="B47" s="3">
        <f t="shared" si="0"/>
        <v>0.45404935824554826</v>
      </c>
    </row>
    <row r="48" spans="1:2" x14ac:dyDescent="0.2">
      <c r="A48">
        <v>-0.2</v>
      </c>
      <c r="B48" s="3">
        <f t="shared" si="0"/>
        <v>0.50015482042525661</v>
      </c>
    </row>
    <row r="49" spans="1:2" x14ac:dyDescent="0.2">
      <c r="A49">
        <v>-0.1</v>
      </c>
      <c r="B49" s="3">
        <f t="shared" si="0"/>
        <v>0.54927457099024513</v>
      </c>
    </row>
    <row r="50" spans="1:2" x14ac:dyDescent="0.2">
      <c r="A50">
        <v>0</v>
      </c>
      <c r="B50" s="3">
        <f t="shared" si="0"/>
        <v>0.60000000000000009</v>
      </c>
    </row>
    <row r="51" spans="1:2" x14ac:dyDescent="0.2">
      <c r="A51">
        <v>9.9999999999999603E-2</v>
      </c>
      <c r="B51" s="3">
        <f t="shared" si="0"/>
        <v>0.65072542900975472</v>
      </c>
    </row>
    <row r="52" spans="1:2" x14ac:dyDescent="0.2">
      <c r="A52">
        <v>0.2</v>
      </c>
      <c r="B52" s="3">
        <f t="shared" si="0"/>
        <v>0.69984517957474346</v>
      </c>
    </row>
    <row r="53" spans="1:2" x14ac:dyDescent="0.2">
      <c r="A53">
        <v>0.3</v>
      </c>
      <c r="B53" s="3">
        <f t="shared" si="0"/>
        <v>0.74595064175445192</v>
      </c>
    </row>
    <row r="54" spans="1:2" x14ac:dyDescent="0.2">
      <c r="A54">
        <v>0.4</v>
      </c>
      <c r="B54" s="3">
        <f t="shared" si="0"/>
        <v>0.78797807957321497</v>
      </c>
    </row>
    <row r="55" spans="1:2" x14ac:dyDescent="0.2">
      <c r="A55">
        <v>0.5</v>
      </c>
      <c r="B55" s="3">
        <f t="shared" si="0"/>
        <v>0.8252779711218925</v>
      </c>
    </row>
    <row r="56" spans="1:2" x14ac:dyDescent="0.2">
      <c r="A56">
        <v>0.6</v>
      </c>
      <c r="B56" s="3">
        <f t="shared" si="0"/>
        <v>0.85760505137100296</v>
      </c>
    </row>
    <row r="57" spans="1:2" x14ac:dyDescent="0.2">
      <c r="A57">
        <v>0.7</v>
      </c>
      <c r="B57" s="3">
        <f t="shared" si="0"/>
        <v>0.88505053379293663</v>
      </c>
    </row>
    <row r="58" spans="1:2" x14ac:dyDescent="0.2">
      <c r="A58">
        <v>0.8</v>
      </c>
      <c r="B58" s="3">
        <f t="shared" si="0"/>
        <v>0.90794661436356017</v>
      </c>
    </row>
    <row r="59" spans="1:2" x14ac:dyDescent="0.2">
      <c r="A59">
        <v>0.9</v>
      </c>
      <c r="B59" s="3">
        <f t="shared" si="0"/>
        <v>0.92676967496534002</v>
      </c>
    </row>
    <row r="60" spans="1:2" x14ac:dyDescent="0.2">
      <c r="A60">
        <v>1</v>
      </c>
      <c r="B60" s="3">
        <f t="shared" si="0"/>
        <v>0.94205881171078576</v>
      </c>
    </row>
    <row r="61" spans="1:2" x14ac:dyDescent="0.2">
      <c r="A61">
        <v>1.1000000000000001</v>
      </c>
      <c r="B61" s="3">
        <f t="shared" si="0"/>
        <v>0.95435633392086361</v>
      </c>
    </row>
    <row r="62" spans="1:2" x14ac:dyDescent="0.2">
      <c r="A62">
        <v>1.2</v>
      </c>
      <c r="B62" s="3">
        <f t="shared" si="0"/>
        <v>0.96416983756017061</v>
      </c>
    </row>
    <row r="63" spans="1:2" x14ac:dyDescent="0.2">
      <c r="A63">
        <v>1.3</v>
      </c>
      <c r="B63" s="3">
        <f t="shared" si="0"/>
        <v>0.97195186349249552</v>
      </c>
    </row>
    <row r="64" spans="1:2" x14ac:dyDescent="0.2">
      <c r="A64">
        <v>1.4</v>
      </c>
      <c r="B64" s="3">
        <f t="shared" si="0"/>
        <v>0.97809215123989945</v>
      </c>
    </row>
    <row r="65" spans="1:2" x14ac:dyDescent="0.2">
      <c r="A65">
        <v>1.50000000000001</v>
      </c>
      <c r="B65" s="3">
        <f t="shared" si="0"/>
        <v>0.98291795507118396</v>
      </c>
    </row>
    <row r="66" spans="1:2" x14ac:dyDescent="0.2">
      <c r="A66">
        <v>1.6</v>
      </c>
      <c r="B66" s="3">
        <f t="shared" si="0"/>
        <v>0.98669891511369467</v>
      </c>
    </row>
    <row r="67" spans="1:2" x14ac:dyDescent="0.2">
      <c r="A67">
        <v>1.7</v>
      </c>
      <c r="B67" s="3">
        <f t="shared" si="0"/>
        <v>0.98965405204882884</v>
      </c>
    </row>
    <row r="68" spans="1:2" x14ac:dyDescent="0.2">
      <c r="A68">
        <v>1.80000000000001</v>
      </c>
      <c r="B68" s="3">
        <f t="shared" si="0"/>
        <v>0.99195934889322124</v>
      </c>
    </row>
    <row r="69" spans="1:2" x14ac:dyDescent="0.2">
      <c r="A69">
        <v>1.9000000000000099</v>
      </c>
      <c r="B69" s="3">
        <f t="shared" si="0"/>
        <v>0.99375503900017881</v>
      </c>
    </row>
    <row r="70" spans="1:2" x14ac:dyDescent="0.2">
      <c r="A70">
        <v>2.0000000000000102</v>
      </c>
      <c r="B70" s="3">
        <f t="shared" si="0"/>
        <v>0.99515215880673291</v>
      </c>
    </row>
    <row r="71" spans="1:2" x14ac:dyDescent="0.2">
      <c r="A71">
        <v>2.1</v>
      </c>
      <c r="B71" s="3">
        <f t="shared" si="0"/>
        <v>0.9962381969258749</v>
      </c>
    </row>
    <row r="72" spans="1:2" x14ac:dyDescent="0.2">
      <c r="A72">
        <v>2.2000000000000099</v>
      </c>
      <c r="B72" s="3">
        <f t="shared" si="0"/>
        <v>0.9970818281433802</v>
      </c>
    </row>
    <row r="73" spans="1:2" x14ac:dyDescent="0.2">
      <c r="A73">
        <v>2.30000000000001</v>
      </c>
      <c r="B73" s="3">
        <f t="shared" si="0"/>
        <v>0.99773680230762141</v>
      </c>
    </row>
    <row r="74" spans="1:2" x14ac:dyDescent="0.2">
      <c r="A74">
        <v>2.4000000000000101</v>
      </c>
      <c r="B74" s="3">
        <f t="shared" si="0"/>
        <v>0.99824509331463296</v>
      </c>
    </row>
    <row r="75" spans="1:2" x14ac:dyDescent="0.2">
      <c r="A75">
        <v>2.5000000000000102</v>
      </c>
      <c r="B75" s="3">
        <f t="shared" ref="B75:B90" si="1">$B$6+(1-$B$6)/(1+EXP(-$B$3*$B$4*(A75-$B$5)))</f>
        <v>0.99863942207085188</v>
      </c>
    </row>
    <row r="76" spans="1:2" x14ac:dyDescent="0.2">
      <c r="A76">
        <v>2.6000000000000099</v>
      </c>
      <c r="B76" s="3">
        <f t="shared" si="1"/>
        <v>0.99894526195741284</v>
      </c>
    </row>
    <row r="77" spans="1:2" x14ac:dyDescent="0.2">
      <c r="A77">
        <v>2.7000000000000099</v>
      </c>
      <c r="B77" s="3">
        <f t="shared" si="1"/>
        <v>0.99918242346971375</v>
      </c>
    </row>
    <row r="78" spans="1:2" x14ac:dyDescent="0.2">
      <c r="A78">
        <v>2.80000000000001</v>
      </c>
      <c r="B78" s="3">
        <f t="shared" si="1"/>
        <v>0.99936630068928411</v>
      </c>
    </row>
    <row r="79" spans="1:2" x14ac:dyDescent="0.2">
      <c r="A79">
        <v>2.9000000000000101</v>
      </c>
      <c r="B79" s="3">
        <f t="shared" si="1"/>
        <v>0.99950884837995591</v>
      </c>
    </row>
    <row r="80" spans="1:2" x14ac:dyDescent="0.2">
      <c r="A80">
        <v>3.0000000000000102</v>
      </c>
      <c r="B80" s="3">
        <f t="shared" si="1"/>
        <v>0.9996193459049294</v>
      </c>
    </row>
    <row r="81" spans="1:2" x14ac:dyDescent="0.2">
      <c r="A81">
        <v>3.1000000000000099</v>
      </c>
      <c r="B81" s="3">
        <f t="shared" si="1"/>
        <v>0.9997049932668769</v>
      </c>
    </row>
    <row r="82" spans="1:2" x14ac:dyDescent="0.2">
      <c r="A82">
        <v>3.2000000000000099</v>
      </c>
      <c r="B82" s="3">
        <f t="shared" si="1"/>
        <v>0.99977137543932648</v>
      </c>
    </row>
    <row r="83" spans="1:2" x14ac:dyDescent="0.2">
      <c r="A83">
        <v>3.30000000000001</v>
      </c>
      <c r="B83" s="3">
        <f t="shared" si="1"/>
        <v>0.99982282365931185</v>
      </c>
    </row>
    <row r="84" spans="1:2" x14ac:dyDescent="0.2">
      <c r="A84">
        <v>3.4000000000000101</v>
      </c>
      <c r="B84" s="3">
        <f t="shared" si="1"/>
        <v>0.99986269628605307</v>
      </c>
    </row>
    <row r="85" spans="1:2" x14ac:dyDescent="0.2">
      <c r="A85">
        <v>3.5000000000000102</v>
      </c>
      <c r="B85" s="3">
        <f t="shared" si="1"/>
        <v>0.99989359697637581</v>
      </c>
    </row>
    <row r="86" spans="1:2" x14ac:dyDescent="0.2">
      <c r="A86">
        <v>3.6000000000000099</v>
      </c>
      <c r="B86" s="3">
        <f t="shared" si="1"/>
        <v>0.9999175440730812</v>
      </c>
    </row>
    <row r="87" spans="1:2" x14ac:dyDescent="0.2">
      <c r="A87">
        <v>3.7000000000000099</v>
      </c>
      <c r="B87" s="3">
        <f t="shared" si="1"/>
        <v>0.99993610205948613</v>
      </c>
    </row>
    <row r="88" spans="1:2" x14ac:dyDescent="0.2">
      <c r="A88">
        <v>3.80000000000001</v>
      </c>
      <c r="B88" s="3">
        <f t="shared" si="1"/>
        <v>0.99995048354150495</v>
      </c>
    </row>
    <row r="89" spans="1:2" x14ac:dyDescent="0.2">
      <c r="A89">
        <v>3.9000000000000101</v>
      </c>
      <c r="B89" s="3">
        <f t="shared" si="1"/>
        <v>0.99996162834481028</v>
      </c>
    </row>
    <row r="90" spans="1:2" x14ac:dyDescent="0.2">
      <c r="A90">
        <v>4.0000000000000098</v>
      </c>
      <c r="B90" s="3">
        <f t="shared" si="1"/>
        <v>0.9999702648503177</v>
      </c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workbookViewId="0">
      <selection activeCell="H34" sqref="H34"/>
    </sheetView>
  </sheetViews>
  <sheetFormatPr defaultRowHeight="12.75" x14ac:dyDescent="0.2"/>
  <cols>
    <col min="2" max="2" width="12" bestFit="1" customWidth="1"/>
    <col min="3" max="3" width="11.42578125" customWidth="1"/>
  </cols>
  <sheetData>
    <row r="1" spans="1:3" ht="18" x14ac:dyDescent="0.25">
      <c r="A1" s="4" t="s">
        <v>39</v>
      </c>
    </row>
    <row r="2" spans="1:3" ht="9.75" customHeight="1" x14ac:dyDescent="0.25">
      <c r="A2" s="4"/>
    </row>
    <row r="3" spans="1:3" x14ac:dyDescent="0.2">
      <c r="A3" s="6" t="s">
        <v>0</v>
      </c>
      <c r="B3">
        <v>1.7</v>
      </c>
      <c r="C3">
        <v>1.7</v>
      </c>
    </row>
    <row r="4" spans="1:3" x14ac:dyDescent="0.2">
      <c r="A4" s="6" t="s">
        <v>1</v>
      </c>
      <c r="B4">
        <v>1</v>
      </c>
      <c r="C4">
        <v>2</v>
      </c>
    </row>
    <row r="5" spans="1:3" x14ac:dyDescent="0.2">
      <c r="A5" s="6" t="s">
        <v>2</v>
      </c>
      <c r="B5">
        <v>0</v>
      </c>
      <c r="C5">
        <v>0</v>
      </c>
    </row>
    <row r="6" spans="1:3" x14ac:dyDescent="0.2">
      <c r="A6" s="6" t="s">
        <v>3</v>
      </c>
      <c r="B6">
        <v>0</v>
      </c>
      <c r="C6">
        <v>0</v>
      </c>
    </row>
    <row r="7" spans="1:3" x14ac:dyDescent="0.2">
      <c r="A7" s="6" t="s">
        <v>4</v>
      </c>
      <c r="B7">
        <v>1</v>
      </c>
      <c r="C7">
        <v>1</v>
      </c>
    </row>
    <row r="9" spans="1:3" x14ac:dyDescent="0.2">
      <c r="A9" s="6" t="s">
        <v>5</v>
      </c>
      <c r="B9" s="19" t="s">
        <v>24</v>
      </c>
      <c r="C9" s="20" t="s">
        <v>25</v>
      </c>
    </row>
    <row r="10" spans="1:3" x14ac:dyDescent="0.2">
      <c r="A10">
        <v>-4</v>
      </c>
      <c r="B10" s="3">
        <f>$B$6+($B$7-$B$6)/(1+EXP(-$B$3*$B$4*(A10-$B$5)))</f>
        <v>1.1125360328603216E-3</v>
      </c>
      <c r="C10" s="3">
        <f t="shared" ref="C10:C41" si="0">$C$6+($C$7-$C$6)/(1+EXP(-$C$3*$C$4*(A10-$C$5)))</f>
        <v>1.2404935411305788E-6</v>
      </c>
    </row>
    <row r="11" spans="1:3" x14ac:dyDescent="0.2">
      <c r="A11">
        <v>-3.9</v>
      </c>
      <c r="B11" s="3">
        <f t="shared" ref="B11:B42" si="1">$B$6+(1-$B$6)/(1+EXP(-$B$3*$B$4*(A11-$B$5)))</f>
        <v>1.3184225532339462E-3</v>
      </c>
      <c r="C11" s="3">
        <f t="shared" si="0"/>
        <v>1.742827536238062E-6</v>
      </c>
    </row>
    <row r="12" spans="1:3" x14ac:dyDescent="0.2">
      <c r="A12">
        <v>-3.8</v>
      </c>
      <c r="B12" s="3">
        <f t="shared" si="1"/>
        <v>1.5623509503289617E-3</v>
      </c>
      <c r="C12" s="3">
        <f t="shared" si="0"/>
        <v>2.4485796197111498E-6</v>
      </c>
    </row>
    <row r="13" spans="1:3" x14ac:dyDescent="0.2">
      <c r="A13">
        <v>-3.7</v>
      </c>
      <c r="B13" s="3">
        <f t="shared" si="1"/>
        <v>1.8513261812060375E-3</v>
      </c>
      <c r="C13" s="3">
        <f t="shared" si="0"/>
        <v>3.440122625975035E-6</v>
      </c>
    </row>
    <row r="14" spans="1:3" x14ac:dyDescent="0.2">
      <c r="A14">
        <v>-3.6</v>
      </c>
      <c r="B14" s="3">
        <f t="shared" si="1"/>
        <v>2.1936333567087458E-3</v>
      </c>
      <c r="C14" s="3">
        <f t="shared" si="0"/>
        <v>4.8331852616445874E-6</v>
      </c>
    </row>
    <row r="15" spans="1:3" x14ac:dyDescent="0.2">
      <c r="A15">
        <v>-3.5</v>
      </c>
      <c r="B15" s="3">
        <f t="shared" si="1"/>
        <v>2.5990677623233469E-3</v>
      </c>
      <c r="C15" s="3">
        <f t="shared" si="0"/>
        <v>6.7903586980951236E-6</v>
      </c>
    </row>
    <row r="16" spans="1:3" x14ac:dyDescent="0.2">
      <c r="A16">
        <v>-3.4</v>
      </c>
      <c r="B16" s="3">
        <f t="shared" si="1"/>
        <v>3.0792046214773005E-3</v>
      </c>
      <c r="C16" s="3">
        <f t="shared" si="0"/>
        <v>9.5400718592398891E-6</v>
      </c>
    </row>
    <row r="17" spans="1:3" x14ac:dyDescent="0.2">
      <c r="A17">
        <v>-3.3</v>
      </c>
      <c r="B17" s="3">
        <f t="shared" si="1"/>
        <v>3.6477148207749279E-3</v>
      </c>
      <c r="C17" s="3">
        <f t="shared" si="0"/>
        <v>1.3403249192620134E-5</v>
      </c>
    </row>
    <row r="18" spans="1:3" x14ac:dyDescent="0.2">
      <c r="A18">
        <v>-3.2</v>
      </c>
      <c r="B18" s="3">
        <f t="shared" si="1"/>
        <v>4.3207335199119167E-3</v>
      </c>
      <c r="C18" s="3">
        <f t="shared" si="0"/>
        <v>1.8830760452806039E-5</v>
      </c>
    </row>
    <row r="19" spans="1:3" x14ac:dyDescent="0.2">
      <c r="A19">
        <v>-3.1</v>
      </c>
      <c r="B19" s="3">
        <f t="shared" si="1"/>
        <v>5.1172892300414873E-3</v>
      </c>
      <c r="C19" s="3">
        <f t="shared" si="0"/>
        <v>2.6456029786960227E-5</v>
      </c>
    </row>
    <row r="20" spans="1:3" x14ac:dyDescent="0.2">
      <c r="A20">
        <v>-3</v>
      </c>
      <c r="B20" s="3">
        <f t="shared" si="1"/>
        <v>6.0598014915841155E-3</v>
      </c>
      <c r="C20" s="3">
        <f t="shared" si="0"/>
        <v>3.7168937102889469E-5</v>
      </c>
    </row>
    <row r="21" spans="1:3" x14ac:dyDescent="0.2">
      <c r="A21">
        <v>-2.9</v>
      </c>
      <c r="B21" s="3">
        <f t="shared" si="1"/>
        <v>7.174655609074738E-3</v>
      </c>
      <c r="C21" s="3">
        <f t="shared" si="0"/>
        <v>5.2219622644351106E-5</v>
      </c>
    </row>
    <row r="22" spans="1:3" x14ac:dyDescent="0.2">
      <c r="A22">
        <v>-2.8</v>
      </c>
      <c r="B22" s="3">
        <f t="shared" si="1"/>
        <v>8.4928628516443526E-3</v>
      </c>
      <c r="C22" s="3">
        <f t="shared" si="0"/>
        <v>7.3364281637787999E-5</v>
      </c>
    </row>
    <row r="23" spans="1:3" x14ac:dyDescent="0.2">
      <c r="A23">
        <v>-2.7</v>
      </c>
      <c r="B23" s="3">
        <f t="shared" si="1"/>
        <v>1.0050813883473756E-2</v>
      </c>
      <c r="C23" s="3">
        <f t="shared" si="0"/>
        <v>1.0306990864856932E-4</v>
      </c>
    </row>
    <row r="24" spans="1:3" x14ac:dyDescent="0.2">
      <c r="A24">
        <v>-2.6</v>
      </c>
      <c r="B24" s="3">
        <f t="shared" si="1"/>
        <v>1.1891131644386993E-2</v>
      </c>
      <c r="C24" s="3">
        <f t="shared" si="0"/>
        <v>1.4480177609174985E-4</v>
      </c>
    </row>
    <row r="25" spans="1:3" x14ac:dyDescent="0.2">
      <c r="A25">
        <v>-2.5</v>
      </c>
      <c r="B25" s="3">
        <f t="shared" si="1"/>
        <v>1.4063627043245475E-2</v>
      </c>
      <c r="C25" s="3">
        <f t="shared" si="0"/>
        <v>2.0342697805520653E-4</v>
      </c>
    </row>
    <row r="26" spans="1:3" x14ac:dyDescent="0.2">
      <c r="A26">
        <v>-2.4</v>
      </c>
      <c r="B26" s="3">
        <f t="shared" si="1"/>
        <v>1.6626356107881622E-2</v>
      </c>
      <c r="C26" s="3">
        <f t="shared" si="0"/>
        <v>2.8578070084187918E-4</v>
      </c>
    </row>
    <row r="27" spans="1:3" x14ac:dyDescent="0.2">
      <c r="A27">
        <v>-2.2999999999999998</v>
      </c>
      <c r="B27" s="3">
        <f t="shared" si="1"/>
        <v>1.9646769947688707E-2</v>
      </c>
      <c r="C27" s="3">
        <f t="shared" si="0"/>
        <v>4.0146044758282125E-4</v>
      </c>
    </row>
    <row r="28" spans="1:3" x14ac:dyDescent="0.2">
      <c r="A28">
        <v>-2.2000000000000002</v>
      </c>
      <c r="B28" s="3">
        <f t="shared" si="1"/>
        <v>2.3202938145644076E-2</v>
      </c>
      <c r="C28" s="3">
        <f t="shared" si="0"/>
        <v>5.6393920869223695E-4</v>
      </c>
    </row>
    <row r="29" spans="1:3" x14ac:dyDescent="0.2">
      <c r="A29">
        <v>-2.1</v>
      </c>
      <c r="B29" s="3">
        <f t="shared" si="1"/>
        <v>2.7384810950125685E-2</v>
      </c>
      <c r="C29" s="3">
        <f t="shared" si="0"/>
        <v>7.9212413839509471E-4</v>
      </c>
    </row>
    <row r="30" spans="1:3" x14ac:dyDescent="0.2">
      <c r="A30">
        <v>-2</v>
      </c>
      <c r="B30" s="3">
        <f t="shared" si="1"/>
        <v>3.2295464698450516E-2</v>
      </c>
      <c r="C30" s="3">
        <f t="shared" si="0"/>
        <v>1.1125360328603216E-3</v>
      </c>
    </row>
    <row r="31" spans="1:3" x14ac:dyDescent="0.2">
      <c r="A31">
        <v>-1.9</v>
      </c>
      <c r="B31" s="3">
        <f t="shared" si="1"/>
        <v>3.8052247070992105E-2</v>
      </c>
      <c r="C31" s="3">
        <f t="shared" si="0"/>
        <v>1.5623509503289617E-3</v>
      </c>
    </row>
    <row r="32" spans="1:3" x14ac:dyDescent="0.2">
      <c r="A32">
        <v>-1.8</v>
      </c>
      <c r="B32" s="3">
        <f t="shared" si="1"/>
        <v>4.4787703049786735E-2</v>
      </c>
      <c r="C32" s="3">
        <f t="shared" si="0"/>
        <v>2.1936333567087458E-3</v>
      </c>
    </row>
    <row r="33" spans="1:3" x14ac:dyDescent="0.2">
      <c r="A33">
        <v>-1.7</v>
      </c>
      <c r="B33" s="3">
        <f t="shared" si="1"/>
        <v>5.2650118435302928E-2</v>
      </c>
      <c r="C33" s="3">
        <f t="shared" si="0"/>
        <v>3.0792046214773005E-3</v>
      </c>
    </row>
    <row r="34" spans="1:3" x14ac:dyDescent="0.2">
      <c r="A34">
        <v>-1.6</v>
      </c>
      <c r="B34" s="3">
        <f t="shared" si="1"/>
        <v>6.1803466263588569E-2</v>
      </c>
      <c r="C34" s="3">
        <f t="shared" si="0"/>
        <v>4.3207335199119167E-3</v>
      </c>
    </row>
    <row r="35" spans="1:3" x14ac:dyDescent="0.2">
      <c r="A35">
        <v>-1.5</v>
      </c>
      <c r="B35" s="3">
        <f t="shared" si="1"/>
        <v>7.2426485361517731E-2</v>
      </c>
      <c r="C35" s="3">
        <f t="shared" si="0"/>
        <v>6.0598014915841155E-3</v>
      </c>
    </row>
    <row r="36" spans="1:3" x14ac:dyDescent="0.2">
      <c r="A36">
        <v>-1.4</v>
      </c>
      <c r="B36" s="3">
        <f t="shared" si="1"/>
        <v>8.4710565730735793E-2</v>
      </c>
      <c r="C36" s="3">
        <f t="shared" si="0"/>
        <v>8.4928628516443526E-3</v>
      </c>
    </row>
    <row r="37" spans="1:3" x14ac:dyDescent="0.2">
      <c r="A37">
        <v>-1.3</v>
      </c>
      <c r="B37" s="3">
        <f t="shared" si="1"/>
        <v>9.8856073178169385E-2</v>
      </c>
      <c r="C37" s="3">
        <f t="shared" si="0"/>
        <v>1.1891131644386993E-2</v>
      </c>
    </row>
    <row r="38" spans="1:3" x14ac:dyDescent="0.2">
      <c r="A38">
        <v>-1.2</v>
      </c>
      <c r="B38" s="3">
        <f t="shared" si="1"/>
        <v>0.1150667320455498</v>
      </c>
      <c r="C38" s="3">
        <f t="shared" si="0"/>
        <v>1.6626356107881622E-2</v>
      </c>
    </row>
    <row r="39" spans="1:3" x14ac:dyDescent="0.2">
      <c r="A39">
        <v>-1.1000000000000001</v>
      </c>
      <c r="B39" s="3">
        <f t="shared" si="1"/>
        <v>0.13354172253321245</v>
      </c>
      <c r="C39" s="3">
        <f t="shared" si="0"/>
        <v>2.3202938145644076E-2</v>
      </c>
    </row>
    <row r="40" spans="1:3" x14ac:dyDescent="0.2">
      <c r="A40">
        <v>-1</v>
      </c>
      <c r="B40" s="3">
        <f t="shared" si="1"/>
        <v>0.1544652650835347</v>
      </c>
      <c r="C40" s="3">
        <f t="shared" si="0"/>
        <v>3.2295464698450516E-2</v>
      </c>
    </row>
    <row r="41" spans="1:3" x14ac:dyDescent="0.2">
      <c r="A41">
        <v>-0.9</v>
      </c>
      <c r="B41" s="3">
        <f t="shared" si="1"/>
        <v>0.17799368578624647</v>
      </c>
      <c r="C41" s="3">
        <f t="shared" si="0"/>
        <v>4.4787703049786735E-2</v>
      </c>
    </row>
    <row r="42" spans="1:3" x14ac:dyDescent="0.2">
      <c r="A42">
        <v>-0.8</v>
      </c>
      <c r="B42" s="3">
        <f t="shared" si="1"/>
        <v>0.20424030228409176</v>
      </c>
      <c r="C42" s="3">
        <f t="shared" ref="C42:C73" si="2">$C$6+($C$7-$C$6)/(1+EXP(-$C$3*$C$4*(A42-$C$5)))</f>
        <v>6.1803466263588569E-2</v>
      </c>
    </row>
    <row r="43" spans="1:3" x14ac:dyDescent="0.2">
      <c r="A43">
        <v>-0.7</v>
      </c>
      <c r="B43" s="3">
        <f t="shared" ref="B43:B74" si="3">$B$6+(1-$B$6)/(1+EXP(-$B$3*$B$4*(A43-$B$5)))</f>
        <v>0.23325893577145726</v>
      </c>
      <c r="C43" s="3">
        <f t="shared" si="2"/>
        <v>8.4710565730735793E-2</v>
      </c>
    </row>
    <row r="44" spans="1:3" x14ac:dyDescent="0.2">
      <c r="A44">
        <v>-0.6</v>
      </c>
      <c r="B44" s="3">
        <f t="shared" si="3"/>
        <v>0.26502740053348123</v>
      </c>
      <c r="C44" s="3">
        <f t="shared" si="2"/>
        <v>0.1150667320455498</v>
      </c>
    </row>
    <row r="45" spans="1:3" x14ac:dyDescent="0.2">
      <c r="A45">
        <v>-0.5</v>
      </c>
      <c r="B45" s="3">
        <f t="shared" si="3"/>
        <v>0.29943285752602705</v>
      </c>
      <c r="C45" s="3">
        <f t="shared" si="2"/>
        <v>0.1544652650835347</v>
      </c>
    </row>
    <row r="46" spans="1:3" x14ac:dyDescent="0.2">
      <c r="A46">
        <v>-0.4</v>
      </c>
      <c r="B46" s="3">
        <f t="shared" si="3"/>
        <v>0.33626130259564729</v>
      </c>
      <c r="C46" s="3">
        <f t="shared" si="2"/>
        <v>0.20424030228409176</v>
      </c>
    </row>
    <row r="47" spans="1:3" x14ac:dyDescent="0.2">
      <c r="A47">
        <v>-0.3</v>
      </c>
      <c r="B47" s="3">
        <f t="shared" si="3"/>
        <v>0.3751935255315707</v>
      </c>
      <c r="C47" s="3">
        <f t="shared" si="2"/>
        <v>0.26502740053348123</v>
      </c>
    </row>
    <row r="48" spans="1:3" x14ac:dyDescent="0.2">
      <c r="A48">
        <v>-0.2</v>
      </c>
      <c r="B48" s="3">
        <f t="shared" si="3"/>
        <v>0.4158094770645927</v>
      </c>
      <c r="C48" s="3">
        <f t="shared" si="2"/>
        <v>0.33626130259564729</v>
      </c>
    </row>
    <row r="49" spans="1:3" x14ac:dyDescent="0.2">
      <c r="A49">
        <v>-0.1</v>
      </c>
      <c r="B49" s="3">
        <f t="shared" si="3"/>
        <v>0.45760205922564895</v>
      </c>
      <c r="C49" s="3">
        <f t="shared" si="2"/>
        <v>0.4158094770645927</v>
      </c>
    </row>
    <row r="50" spans="1:3" x14ac:dyDescent="0.2">
      <c r="A50">
        <v>0</v>
      </c>
      <c r="B50" s="3">
        <f t="shared" si="3"/>
        <v>0.5</v>
      </c>
      <c r="C50" s="3">
        <f t="shared" si="2"/>
        <v>0.5</v>
      </c>
    </row>
    <row r="51" spans="1:3" x14ac:dyDescent="0.2">
      <c r="A51">
        <v>9.9999999999999603E-2</v>
      </c>
      <c r="B51" s="3">
        <f t="shared" si="3"/>
        <v>0.54239794077435077</v>
      </c>
      <c r="C51" s="3">
        <f t="shared" si="2"/>
        <v>0.58419052293540707</v>
      </c>
    </row>
    <row r="52" spans="1:3" x14ac:dyDescent="0.2">
      <c r="A52">
        <v>0.2</v>
      </c>
      <c r="B52" s="3">
        <f t="shared" si="3"/>
        <v>0.58419052293540741</v>
      </c>
      <c r="C52" s="3">
        <f t="shared" si="2"/>
        <v>0.66373869740435276</v>
      </c>
    </row>
    <row r="53" spans="1:3" x14ac:dyDescent="0.2">
      <c r="A53">
        <v>0.3</v>
      </c>
      <c r="B53" s="3">
        <f t="shared" si="3"/>
        <v>0.6248064744684293</v>
      </c>
      <c r="C53" s="3">
        <f t="shared" si="2"/>
        <v>0.73497259946651883</v>
      </c>
    </row>
    <row r="54" spans="1:3" x14ac:dyDescent="0.2">
      <c r="A54">
        <v>0.4</v>
      </c>
      <c r="B54" s="3">
        <f t="shared" si="3"/>
        <v>0.66373869740435276</v>
      </c>
      <c r="C54" s="3">
        <f t="shared" si="2"/>
        <v>0.79575969771590827</v>
      </c>
    </row>
    <row r="55" spans="1:3" x14ac:dyDescent="0.2">
      <c r="A55">
        <v>0.5</v>
      </c>
      <c r="B55" s="3">
        <f t="shared" si="3"/>
        <v>0.70056714247397289</v>
      </c>
      <c r="C55" s="3">
        <f t="shared" si="2"/>
        <v>0.84553473491646525</v>
      </c>
    </row>
    <row r="56" spans="1:3" x14ac:dyDescent="0.2">
      <c r="A56">
        <v>0.6</v>
      </c>
      <c r="B56" s="3">
        <f t="shared" si="3"/>
        <v>0.73497259946651883</v>
      </c>
      <c r="C56" s="3">
        <f t="shared" si="2"/>
        <v>0.88493326795445015</v>
      </c>
    </row>
    <row r="57" spans="1:3" x14ac:dyDescent="0.2">
      <c r="A57">
        <v>0.7</v>
      </c>
      <c r="B57" s="3">
        <f t="shared" si="3"/>
        <v>0.76674106422854271</v>
      </c>
      <c r="C57" s="3">
        <f t="shared" si="2"/>
        <v>0.91528943426926423</v>
      </c>
    </row>
    <row r="58" spans="1:3" x14ac:dyDescent="0.2">
      <c r="A58">
        <v>0.8</v>
      </c>
      <c r="B58" s="3">
        <f t="shared" si="3"/>
        <v>0.79575969771590827</v>
      </c>
      <c r="C58" s="3">
        <f t="shared" si="2"/>
        <v>0.93819653373641143</v>
      </c>
    </row>
    <row r="59" spans="1:3" x14ac:dyDescent="0.2">
      <c r="A59">
        <v>0.9</v>
      </c>
      <c r="B59" s="3">
        <f t="shared" si="3"/>
        <v>0.82200631421375348</v>
      </c>
      <c r="C59" s="3">
        <f t="shared" si="2"/>
        <v>0.95521229695021315</v>
      </c>
    </row>
    <row r="60" spans="1:3" x14ac:dyDescent="0.2">
      <c r="A60">
        <v>1</v>
      </c>
      <c r="B60" s="3">
        <f t="shared" si="3"/>
        <v>0.84553473491646525</v>
      </c>
      <c r="C60" s="3">
        <f t="shared" si="2"/>
        <v>0.96770453530154943</v>
      </c>
    </row>
    <row r="61" spans="1:3" x14ac:dyDescent="0.2">
      <c r="A61">
        <v>1.1000000000000001</v>
      </c>
      <c r="B61" s="3">
        <f t="shared" si="3"/>
        <v>0.86645827746678761</v>
      </c>
      <c r="C61" s="3">
        <f t="shared" si="2"/>
        <v>0.97679706185435577</v>
      </c>
    </row>
    <row r="62" spans="1:3" x14ac:dyDescent="0.2">
      <c r="A62">
        <v>1.2</v>
      </c>
      <c r="B62" s="3">
        <f t="shared" si="3"/>
        <v>0.88493326795445015</v>
      </c>
      <c r="C62" s="3">
        <f t="shared" si="2"/>
        <v>0.98337364389211834</v>
      </c>
    </row>
    <row r="63" spans="1:3" x14ac:dyDescent="0.2">
      <c r="A63">
        <v>1.3</v>
      </c>
      <c r="B63" s="3">
        <f t="shared" si="3"/>
        <v>0.90114392682183064</v>
      </c>
      <c r="C63" s="3">
        <f t="shared" si="2"/>
        <v>0.98810886835561296</v>
      </c>
    </row>
    <row r="64" spans="1:3" x14ac:dyDescent="0.2">
      <c r="A64">
        <v>1.4</v>
      </c>
      <c r="B64" s="3">
        <f t="shared" si="3"/>
        <v>0.91528943426926423</v>
      </c>
      <c r="C64" s="3">
        <f t="shared" si="2"/>
        <v>0.9915071371483557</v>
      </c>
    </row>
    <row r="65" spans="1:3" x14ac:dyDescent="0.2">
      <c r="A65">
        <v>1.50000000000001</v>
      </c>
      <c r="B65" s="3">
        <f t="shared" si="3"/>
        <v>0.92757351463848337</v>
      </c>
      <c r="C65" s="3">
        <f t="shared" si="2"/>
        <v>0.99394019850841597</v>
      </c>
    </row>
    <row r="66" spans="1:3" x14ac:dyDescent="0.2">
      <c r="A66">
        <v>1.6</v>
      </c>
      <c r="B66" s="3">
        <f t="shared" si="3"/>
        <v>0.93819653373641143</v>
      </c>
      <c r="C66" s="3">
        <f t="shared" si="2"/>
        <v>0.99567926648008809</v>
      </c>
    </row>
    <row r="67" spans="1:3" x14ac:dyDescent="0.2">
      <c r="A67">
        <v>1.7</v>
      </c>
      <c r="B67" s="3">
        <f t="shared" si="3"/>
        <v>0.94734988156469702</v>
      </c>
      <c r="C67" s="3">
        <f t="shared" si="2"/>
        <v>0.99692079537852263</v>
      </c>
    </row>
    <row r="68" spans="1:3" x14ac:dyDescent="0.2">
      <c r="A68">
        <v>1.80000000000001</v>
      </c>
      <c r="B68" s="3">
        <f t="shared" si="3"/>
        <v>0.95521229695021392</v>
      </c>
      <c r="C68" s="3">
        <f t="shared" si="2"/>
        <v>0.99780636664329148</v>
      </c>
    </row>
    <row r="69" spans="1:3" x14ac:dyDescent="0.2">
      <c r="A69">
        <v>1.9000000000000099</v>
      </c>
      <c r="B69" s="3">
        <f t="shared" si="3"/>
        <v>0.96194775292900858</v>
      </c>
      <c r="C69" s="3">
        <f t="shared" si="2"/>
        <v>0.99843764904967103</v>
      </c>
    </row>
    <row r="70" spans="1:3" x14ac:dyDescent="0.2">
      <c r="A70">
        <v>2.0000000000000102</v>
      </c>
      <c r="B70" s="3">
        <f t="shared" si="3"/>
        <v>0.96770453530154998</v>
      </c>
      <c r="C70" s="3">
        <f t="shared" si="2"/>
        <v>0.99888746396713979</v>
      </c>
    </row>
    <row r="71" spans="1:3" x14ac:dyDescent="0.2">
      <c r="A71">
        <v>2.1</v>
      </c>
      <c r="B71" s="3">
        <f t="shared" si="3"/>
        <v>0.97261518904987432</v>
      </c>
      <c r="C71" s="3">
        <f t="shared" si="2"/>
        <v>0.99920787586160476</v>
      </c>
    </row>
    <row r="72" spans="1:3" x14ac:dyDescent="0.2">
      <c r="A72">
        <v>2.2000000000000099</v>
      </c>
      <c r="B72" s="3">
        <f t="shared" si="3"/>
        <v>0.97679706185435622</v>
      </c>
      <c r="C72" s="3">
        <f t="shared" si="2"/>
        <v>0.99943606079130776</v>
      </c>
    </row>
    <row r="73" spans="1:3" x14ac:dyDescent="0.2">
      <c r="A73">
        <v>2.30000000000001</v>
      </c>
      <c r="B73" s="3">
        <f t="shared" si="3"/>
        <v>0.98035323005231156</v>
      </c>
      <c r="C73" s="3">
        <f t="shared" si="2"/>
        <v>0.99959853955241718</v>
      </c>
    </row>
    <row r="74" spans="1:3" x14ac:dyDescent="0.2">
      <c r="A74">
        <v>2.4000000000000101</v>
      </c>
      <c r="B74" s="3">
        <f t="shared" si="3"/>
        <v>0.98337364389211857</v>
      </c>
      <c r="C74" s="3">
        <f t="shared" ref="C74:C90" si="4">$C$6+($C$7-$C$6)/(1+EXP(-$C$3*$C$4*(A74-$C$5)))</f>
        <v>0.99971421929915805</v>
      </c>
    </row>
    <row r="75" spans="1:3" x14ac:dyDescent="0.2">
      <c r="A75">
        <v>2.5000000000000102</v>
      </c>
      <c r="B75" s="3">
        <f t="shared" ref="B75:B90" si="5">$B$6+(1-$B$6)/(1+EXP(-$B$3*$B$4*(A75-$B$5)))</f>
        <v>0.98593637295675463</v>
      </c>
      <c r="C75" s="3">
        <f t="shared" si="4"/>
        <v>0.9997965730219448</v>
      </c>
    </row>
    <row r="76" spans="1:3" x14ac:dyDescent="0.2">
      <c r="A76">
        <v>2.6000000000000099</v>
      </c>
      <c r="B76" s="3">
        <f t="shared" si="5"/>
        <v>0.98810886835561318</v>
      </c>
      <c r="C76" s="3">
        <f t="shared" si="4"/>
        <v>0.99985519822390823</v>
      </c>
    </row>
    <row r="77" spans="1:3" x14ac:dyDescent="0.2">
      <c r="A77">
        <v>2.7000000000000099</v>
      </c>
      <c r="B77" s="3">
        <f t="shared" si="5"/>
        <v>0.98994918611652638</v>
      </c>
      <c r="C77" s="3">
        <f t="shared" si="4"/>
        <v>0.9998969300913515</v>
      </c>
    </row>
    <row r="78" spans="1:3" x14ac:dyDescent="0.2">
      <c r="A78">
        <v>2.80000000000001</v>
      </c>
      <c r="B78" s="3">
        <f t="shared" si="5"/>
        <v>0.9915071371483557</v>
      </c>
      <c r="C78" s="3">
        <f t="shared" si="4"/>
        <v>0.99992663571836227</v>
      </c>
    </row>
    <row r="79" spans="1:3" x14ac:dyDescent="0.2">
      <c r="A79">
        <v>2.9000000000000101</v>
      </c>
      <c r="B79" s="3">
        <f t="shared" si="5"/>
        <v>0.9928253443909254</v>
      </c>
      <c r="C79" s="3">
        <f t="shared" si="4"/>
        <v>0.99994778037735566</v>
      </c>
    </row>
    <row r="80" spans="1:3" x14ac:dyDescent="0.2">
      <c r="A80">
        <v>3.0000000000000102</v>
      </c>
      <c r="B80" s="3">
        <f t="shared" si="5"/>
        <v>0.99394019850841597</v>
      </c>
      <c r="C80" s="3">
        <f t="shared" si="4"/>
        <v>0.99996283106289707</v>
      </c>
    </row>
    <row r="81" spans="1:3" x14ac:dyDescent="0.2">
      <c r="A81">
        <v>3.1000000000000099</v>
      </c>
      <c r="B81" s="3">
        <f t="shared" si="5"/>
        <v>0.9948827107699586</v>
      </c>
      <c r="C81" s="3">
        <f t="shared" si="4"/>
        <v>0.99997354397021299</v>
      </c>
    </row>
    <row r="82" spans="1:3" x14ac:dyDescent="0.2">
      <c r="A82">
        <v>3.2000000000000099</v>
      </c>
      <c r="B82" s="3">
        <f t="shared" si="5"/>
        <v>0.99567926648008809</v>
      </c>
      <c r="C82" s="3">
        <f t="shared" si="4"/>
        <v>0.99998116923954716</v>
      </c>
    </row>
    <row r="83" spans="1:3" x14ac:dyDescent="0.2">
      <c r="A83">
        <v>3.30000000000001</v>
      </c>
      <c r="B83" s="3">
        <f t="shared" si="5"/>
        <v>0.99635228517922503</v>
      </c>
      <c r="C83" s="3">
        <f t="shared" si="4"/>
        <v>0.99998659675080737</v>
      </c>
    </row>
    <row r="84" spans="1:3" x14ac:dyDescent="0.2">
      <c r="A84">
        <v>3.4000000000000101</v>
      </c>
      <c r="B84" s="3">
        <f t="shared" si="5"/>
        <v>0.99692079537852285</v>
      </c>
      <c r="C84" s="3">
        <f t="shared" si="4"/>
        <v>0.99999045992814084</v>
      </c>
    </row>
    <row r="85" spans="1:3" x14ac:dyDescent="0.2">
      <c r="A85">
        <v>3.5000000000000102</v>
      </c>
      <c r="B85" s="3">
        <f t="shared" si="5"/>
        <v>0.99740093223767678</v>
      </c>
      <c r="C85" s="3">
        <f t="shared" si="4"/>
        <v>0.99999320964130201</v>
      </c>
    </row>
    <row r="86" spans="1:3" x14ac:dyDescent="0.2">
      <c r="A86">
        <v>3.6000000000000099</v>
      </c>
      <c r="B86" s="3">
        <f t="shared" si="5"/>
        <v>0.99780636664329125</v>
      </c>
      <c r="C86" s="3">
        <f t="shared" si="4"/>
        <v>0.99999516681473821</v>
      </c>
    </row>
    <row r="87" spans="1:3" x14ac:dyDescent="0.2">
      <c r="A87">
        <v>3.7000000000000099</v>
      </c>
      <c r="B87" s="3">
        <f t="shared" si="5"/>
        <v>0.99814867381879402</v>
      </c>
      <c r="C87" s="3">
        <f t="shared" si="4"/>
        <v>0.99999655987737412</v>
      </c>
    </row>
    <row r="88" spans="1:3" x14ac:dyDescent="0.2">
      <c r="A88">
        <v>3.80000000000001</v>
      </c>
      <c r="B88" s="3">
        <f t="shared" si="5"/>
        <v>0.99843764904967103</v>
      </c>
      <c r="C88" s="3">
        <f t="shared" si="4"/>
        <v>0.99999755142038016</v>
      </c>
    </row>
    <row r="89" spans="1:3" x14ac:dyDescent="0.2">
      <c r="A89">
        <v>3.9000000000000101</v>
      </c>
      <c r="B89" s="3">
        <f t="shared" si="5"/>
        <v>0.99868157744676611</v>
      </c>
      <c r="C89" s="3">
        <f t="shared" si="4"/>
        <v>0.99999825717246382</v>
      </c>
    </row>
    <row r="90" spans="1:3" x14ac:dyDescent="0.2">
      <c r="A90">
        <v>4.0000000000000098</v>
      </c>
      <c r="B90" s="3">
        <f t="shared" si="5"/>
        <v>0.99888746396713979</v>
      </c>
      <c r="C90" s="3">
        <f t="shared" si="4"/>
        <v>0.99999875950645889</v>
      </c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0"/>
  <sheetViews>
    <sheetView workbookViewId="0">
      <selection activeCell="T38" sqref="T38"/>
    </sheetView>
  </sheetViews>
  <sheetFormatPr defaultRowHeight="12.75" x14ac:dyDescent="0.2"/>
  <cols>
    <col min="2" max="2" width="12" bestFit="1" customWidth="1"/>
    <col min="3" max="3" width="11.42578125" customWidth="1"/>
  </cols>
  <sheetData>
    <row r="1" spans="1:3" ht="18" x14ac:dyDescent="0.25">
      <c r="A1" s="4" t="s">
        <v>41</v>
      </c>
    </row>
    <row r="2" spans="1:3" ht="9.75" customHeight="1" x14ac:dyDescent="0.25">
      <c r="A2" s="4"/>
    </row>
    <row r="3" spans="1:3" x14ac:dyDescent="0.2">
      <c r="A3" s="6" t="s">
        <v>0</v>
      </c>
      <c r="B3">
        <v>1.7</v>
      </c>
    </row>
    <row r="4" spans="1:3" x14ac:dyDescent="0.2">
      <c r="A4" s="6" t="s">
        <v>1</v>
      </c>
      <c r="B4">
        <v>3</v>
      </c>
    </row>
    <row r="5" spans="1:3" x14ac:dyDescent="0.2">
      <c r="A5" s="6" t="s">
        <v>2</v>
      </c>
      <c r="B5">
        <v>0</v>
      </c>
    </row>
    <row r="6" spans="1:3" x14ac:dyDescent="0.2">
      <c r="A6" s="6" t="s">
        <v>3</v>
      </c>
      <c r="B6">
        <v>0</v>
      </c>
    </row>
    <row r="7" spans="1:3" x14ac:dyDescent="0.2">
      <c r="A7" s="6"/>
    </row>
    <row r="8" spans="1:3" x14ac:dyDescent="0.2">
      <c r="C8" s="3"/>
    </row>
    <row r="9" spans="1:3" x14ac:dyDescent="0.2">
      <c r="A9" s="6" t="s">
        <v>5</v>
      </c>
      <c r="B9" s="19" t="s">
        <v>42</v>
      </c>
      <c r="C9" s="20" t="s">
        <v>43</v>
      </c>
    </row>
    <row r="10" spans="1:3" x14ac:dyDescent="0.2">
      <c r="A10">
        <v>-4</v>
      </c>
      <c r="B10" s="3">
        <f t="shared" ref="B10:B41" si="0">c_+(1-c_)/(1+EXP(-D*a*(A10-b)))</f>
        <v>1.381632589170632E-9</v>
      </c>
      <c r="C10" s="3">
        <f t="shared" ref="C10:C41" si="1">(D*a)^2*(1-B10)/B10*((B10-c_)/(1-c_))^2</f>
        <v>3.593626359467742E-8</v>
      </c>
    </row>
    <row r="11" spans="1:3" x14ac:dyDescent="0.2">
      <c r="A11">
        <v>-3.9</v>
      </c>
      <c r="B11" s="3">
        <f t="shared" si="0"/>
        <v>2.300820583281258E-9</v>
      </c>
      <c r="C11" s="3">
        <f t="shared" si="1"/>
        <v>5.984434323345442E-8</v>
      </c>
    </row>
    <row r="12" spans="1:3" x14ac:dyDescent="0.2">
      <c r="A12">
        <v>-3.8</v>
      </c>
      <c r="B12" s="3">
        <f t="shared" si="0"/>
        <v>3.8315362526235367E-9</v>
      </c>
      <c r="C12" s="3">
        <f t="shared" si="1"/>
        <v>9.965825754889397E-8</v>
      </c>
    </row>
    <row r="13" spans="1:3" x14ac:dyDescent="0.2">
      <c r="A13">
        <v>-3.7</v>
      </c>
      <c r="B13" s="3">
        <f t="shared" si="0"/>
        <v>6.3806235683451539E-9</v>
      </c>
      <c r="C13" s="3">
        <f t="shared" si="1"/>
        <v>1.6596001795372902E-7</v>
      </c>
    </row>
    <row r="14" spans="1:3" x14ac:dyDescent="0.2">
      <c r="A14">
        <v>-3.6</v>
      </c>
      <c r="B14" s="3">
        <f t="shared" si="0"/>
        <v>1.0625596201524036E-8</v>
      </c>
      <c r="C14" s="3">
        <f t="shared" si="1"/>
        <v>2.7637175426502548E-7</v>
      </c>
    </row>
    <row r="15" spans="1:3" x14ac:dyDescent="0.2">
      <c r="A15">
        <v>-3.5</v>
      </c>
      <c r="B15" s="3">
        <f t="shared" si="0"/>
        <v>1.7694711670362499E-8</v>
      </c>
      <c r="C15" s="3">
        <f t="shared" si="1"/>
        <v>4.6023944240232417E-7</v>
      </c>
    </row>
    <row r="16" spans="1:3" x14ac:dyDescent="0.2">
      <c r="A16">
        <v>-3.4</v>
      </c>
      <c r="B16" s="3">
        <f t="shared" si="0"/>
        <v>2.9466847194873098E-8</v>
      </c>
      <c r="C16" s="3">
        <f t="shared" si="1"/>
        <v>7.6643267295429413E-7</v>
      </c>
    </row>
    <row r="17" spans="1:3" x14ac:dyDescent="0.2">
      <c r="A17">
        <v>-3.3</v>
      </c>
      <c r="B17" s="3">
        <f t="shared" si="0"/>
        <v>4.9070880214450933E-8</v>
      </c>
      <c r="C17" s="3">
        <f t="shared" si="1"/>
        <v>1.2763335317470559E-6</v>
      </c>
    </row>
    <row r="18" spans="1:3" x14ac:dyDescent="0.2">
      <c r="A18">
        <v>-3.2</v>
      </c>
      <c r="B18" s="3">
        <f t="shared" si="0"/>
        <v>8.1717302081591547E-8</v>
      </c>
      <c r="C18" s="3">
        <f t="shared" si="1"/>
        <v>2.125466853454765E-6</v>
      </c>
    </row>
    <row r="19" spans="1:3" x14ac:dyDescent="0.2">
      <c r="A19">
        <v>-3.1</v>
      </c>
      <c r="B19" s="3">
        <f t="shared" si="0"/>
        <v>1.3608309623294115E-7</v>
      </c>
      <c r="C19" s="3">
        <f t="shared" si="1"/>
        <v>3.5395208513497768E-6</v>
      </c>
    </row>
    <row r="20" spans="1:3" x14ac:dyDescent="0.2">
      <c r="A20">
        <v>-3</v>
      </c>
      <c r="B20" s="3">
        <f t="shared" si="0"/>
        <v>2.2661796142085935E-7</v>
      </c>
      <c r="C20" s="3">
        <f t="shared" si="1"/>
        <v>5.8943318407947828E-6</v>
      </c>
    </row>
    <row r="21" spans="1:3" x14ac:dyDescent="0.2">
      <c r="A21">
        <v>-2.9</v>
      </c>
      <c r="B21" s="3">
        <f t="shared" si="0"/>
        <v>3.7738483887358831E-7</v>
      </c>
      <c r="C21" s="3">
        <f t="shared" si="1"/>
        <v>9.815775954775606E-6</v>
      </c>
    </row>
    <row r="22" spans="1:3" x14ac:dyDescent="0.2">
      <c r="A22">
        <v>-2.8</v>
      </c>
      <c r="B22" s="3">
        <f t="shared" si="0"/>
        <v>6.2845549149543011E-7</v>
      </c>
      <c r="C22" s="3">
        <f t="shared" si="1"/>
        <v>1.6346117060982648E-5</v>
      </c>
    </row>
    <row r="23" spans="1:3" x14ac:dyDescent="0.2">
      <c r="A23">
        <v>-2.7</v>
      </c>
      <c r="B23" s="3">
        <f t="shared" si="0"/>
        <v>1.0465609588294101E-6</v>
      </c>
      <c r="C23" s="3">
        <f t="shared" si="1"/>
        <v>2.7221022050664208E-5</v>
      </c>
    </row>
    <row r="24" spans="1:3" x14ac:dyDescent="0.2">
      <c r="A24">
        <v>-2.6</v>
      </c>
      <c r="B24" s="3">
        <f t="shared" si="0"/>
        <v>1.742827536238062E-6</v>
      </c>
      <c r="C24" s="3">
        <f t="shared" si="1"/>
        <v>4.5330865213534161E-5</v>
      </c>
    </row>
    <row r="25" spans="1:3" x14ac:dyDescent="0.2">
      <c r="A25">
        <v>-2.5</v>
      </c>
      <c r="B25" s="3">
        <f t="shared" si="0"/>
        <v>2.902311985211097E-6</v>
      </c>
      <c r="C25" s="3">
        <f t="shared" si="1"/>
        <v>7.5488915642320137E-5</v>
      </c>
    </row>
    <row r="26" spans="1:3" x14ac:dyDescent="0.2">
      <c r="A26">
        <v>-2.4</v>
      </c>
      <c r="B26" s="3">
        <f t="shared" si="0"/>
        <v>4.8331852616445958E-6</v>
      </c>
      <c r="C26" s="3">
        <f t="shared" si="1"/>
        <v>1.2571054107010502E-4</v>
      </c>
    </row>
    <row r="27" spans="1:3" x14ac:dyDescent="0.2">
      <c r="A27">
        <v>-2.2999999999999998</v>
      </c>
      <c r="B27" s="3">
        <f t="shared" si="0"/>
        <v>8.0486349795695994E-6</v>
      </c>
      <c r="C27" s="3">
        <f t="shared" si="1"/>
        <v>2.0934331087714913E-4</v>
      </c>
    </row>
    <row r="28" spans="1:3" x14ac:dyDescent="0.2">
      <c r="A28">
        <v>-2.2000000000000002</v>
      </c>
      <c r="B28" s="3">
        <f t="shared" si="0"/>
        <v>1.3403249192620108E-5</v>
      </c>
      <c r="C28" s="3">
        <f t="shared" si="1"/>
        <v>3.4861383887926619E-4</v>
      </c>
    </row>
    <row r="29" spans="1:3" x14ac:dyDescent="0.2">
      <c r="A29">
        <v>-2.1</v>
      </c>
      <c r="B29" s="3">
        <f t="shared" si="0"/>
        <v>2.2320113834259645E-5</v>
      </c>
      <c r="C29" s="3">
        <f t="shared" si="1"/>
        <v>5.8053320297269751E-4</v>
      </c>
    </row>
    <row r="30" spans="1:3" x14ac:dyDescent="0.2">
      <c r="A30">
        <v>-2</v>
      </c>
      <c r="B30" s="3">
        <f t="shared" si="0"/>
        <v>3.7168937102889469E-5</v>
      </c>
      <c r="C30" s="3">
        <f t="shared" si="1"/>
        <v>9.6672812045383661E-4</v>
      </c>
    </row>
    <row r="31" spans="1:3" x14ac:dyDescent="0.2">
      <c r="A31">
        <v>-1.9</v>
      </c>
      <c r="B31" s="3">
        <f t="shared" si="0"/>
        <v>6.1895573118896623E-5</v>
      </c>
      <c r="C31" s="3">
        <f t="shared" si="1"/>
        <v>1.6098042109006167E-3</v>
      </c>
    </row>
    <row r="32" spans="1:3" x14ac:dyDescent="0.2">
      <c r="A32">
        <v>-1.8</v>
      </c>
      <c r="B32" s="3">
        <f t="shared" si="0"/>
        <v>1.0306990864856932E-4</v>
      </c>
      <c r="C32" s="3">
        <f t="shared" si="1"/>
        <v>2.6805720091574374E-3</v>
      </c>
    </row>
    <row r="33" spans="1:3" x14ac:dyDescent="0.2">
      <c r="A33">
        <v>-1.7</v>
      </c>
      <c r="B33" s="3">
        <f t="shared" si="0"/>
        <v>1.7162964243385188E-4</v>
      </c>
      <c r="C33" s="3">
        <f t="shared" si="1"/>
        <v>4.4633208300489348E-3</v>
      </c>
    </row>
    <row r="34" spans="1:3" x14ac:dyDescent="0.2">
      <c r="A34">
        <v>-1.6</v>
      </c>
      <c r="B34" s="3">
        <f t="shared" si="0"/>
        <v>2.8578070084187918E-4</v>
      </c>
      <c r="C34" s="3">
        <f t="shared" si="1"/>
        <v>7.4310317763578732E-3</v>
      </c>
    </row>
    <row r="35" spans="1:3" x14ac:dyDescent="0.2">
      <c r="A35">
        <v>-1.5</v>
      </c>
      <c r="B35" s="3">
        <f t="shared" si="0"/>
        <v>4.7581761883833638E-4</v>
      </c>
      <c r="C35" s="3">
        <f t="shared" si="1"/>
        <v>1.2370127539394742E-2</v>
      </c>
    </row>
    <row r="36" spans="1:3" x14ac:dyDescent="0.2">
      <c r="A36">
        <v>-1.4</v>
      </c>
      <c r="B36" s="3">
        <f t="shared" si="0"/>
        <v>7.9212413839509547E-4</v>
      </c>
      <c r="C36" s="3">
        <f t="shared" si="1"/>
        <v>2.0586828588133592E-2</v>
      </c>
    </row>
    <row r="37" spans="1:3" x14ac:dyDescent="0.2">
      <c r="A37">
        <v>-1.3</v>
      </c>
      <c r="B37" s="3">
        <f t="shared" si="0"/>
        <v>1.3184225532339462E-3</v>
      </c>
      <c r="C37" s="3">
        <f t="shared" si="1"/>
        <v>3.4246959038483869E-2</v>
      </c>
    </row>
    <row r="38" spans="1:3" x14ac:dyDescent="0.2">
      <c r="A38">
        <v>-1.2</v>
      </c>
      <c r="B38" s="3">
        <f t="shared" si="0"/>
        <v>2.193633356708748E-3</v>
      </c>
      <c r="C38" s="3">
        <f t="shared" si="1"/>
        <v>5.6931242777826199E-2</v>
      </c>
    </row>
    <row r="39" spans="1:3" x14ac:dyDescent="0.2">
      <c r="A39">
        <v>-1.1000000000000001</v>
      </c>
      <c r="B39" s="3">
        <f t="shared" si="0"/>
        <v>3.6477148207749248E-3</v>
      </c>
      <c r="C39" s="3">
        <f t="shared" si="1"/>
        <v>9.4530978021365425E-2</v>
      </c>
    </row>
    <row r="40" spans="1:3" x14ac:dyDescent="0.2">
      <c r="A40">
        <v>-1</v>
      </c>
      <c r="B40" s="3">
        <f t="shared" si="0"/>
        <v>6.0598014915841155E-3</v>
      </c>
      <c r="C40" s="3">
        <f t="shared" si="1"/>
        <v>0.15666031853710913</v>
      </c>
    </row>
    <row r="41" spans="1:3" x14ac:dyDescent="0.2">
      <c r="A41">
        <v>-0.9</v>
      </c>
      <c r="B41" s="3">
        <f t="shared" si="0"/>
        <v>1.0050813883473756E-2</v>
      </c>
      <c r="C41" s="3">
        <f t="shared" si="1"/>
        <v>0.25879416856782927</v>
      </c>
    </row>
    <row r="42" spans="1:3" x14ac:dyDescent="0.2">
      <c r="A42">
        <v>-0.8</v>
      </c>
      <c r="B42" s="3">
        <f t="shared" ref="B42:B73" si="2">c_+(1-c_)/(1+EXP(-D*a*(A42-b)))</f>
        <v>1.6626356107881622E-2</v>
      </c>
      <c r="C42" s="3">
        <f t="shared" ref="C42:C73" si="3">(D*a)^2*(1-B42)/B42*((B42-c_)/(1-c_))^2</f>
        <v>0.42526142935574823</v>
      </c>
    </row>
    <row r="43" spans="1:3" x14ac:dyDescent="0.2">
      <c r="A43">
        <v>-0.7</v>
      </c>
      <c r="B43" s="3">
        <f t="shared" si="2"/>
        <v>2.7384810950125699E-2</v>
      </c>
      <c r="C43" s="3">
        <f t="shared" si="3"/>
        <v>0.6927733088939344</v>
      </c>
    </row>
    <row r="44" spans="1:3" x14ac:dyDescent="0.2">
      <c r="A44">
        <v>-0.6</v>
      </c>
      <c r="B44" s="3">
        <f t="shared" si="2"/>
        <v>4.4787703049786756E-2</v>
      </c>
      <c r="C44" s="3">
        <f t="shared" si="3"/>
        <v>1.112753699985136</v>
      </c>
    </row>
    <row r="45" spans="1:3" x14ac:dyDescent="0.2">
      <c r="A45">
        <v>-0.5</v>
      </c>
      <c r="B45" s="3">
        <f t="shared" si="2"/>
        <v>7.2426485361517731E-2</v>
      </c>
      <c r="C45" s="3">
        <f t="shared" si="3"/>
        <v>1.7473749379678822</v>
      </c>
    </row>
    <row r="46" spans="1:3" x14ac:dyDescent="0.2">
      <c r="A46">
        <v>-0.4</v>
      </c>
      <c r="B46" s="3">
        <f t="shared" si="2"/>
        <v>0.1150667320455498</v>
      </c>
      <c r="C46" s="3">
        <f t="shared" si="3"/>
        <v>2.6485041235618123</v>
      </c>
    </row>
    <row r="47" spans="1:3" x14ac:dyDescent="0.2">
      <c r="A47">
        <v>-0.3</v>
      </c>
      <c r="B47" s="3">
        <f t="shared" si="2"/>
        <v>0.17799368578624652</v>
      </c>
      <c r="C47" s="3">
        <f t="shared" si="3"/>
        <v>3.8055733931043747</v>
      </c>
    </row>
    <row r="48" spans="1:3" x14ac:dyDescent="0.2">
      <c r="A48">
        <v>-0.2</v>
      </c>
      <c r="B48" s="3">
        <f t="shared" si="2"/>
        <v>0.26502740053348123</v>
      </c>
      <c r="C48" s="3">
        <f t="shared" si="3"/>
        <v>5.0664326937736197</v>
      </c>
    </row>
    <row r="49" spans="1:3" x14ac:dyDescent="0.2">
      <c r="A49">
        <v>-0.1</v>
      </c>
      <c r="B49" s="3">
        <f t="shared" si="2"/>
        <v>0.3751935255315707</v>
      </c>
      <c r="C49" s="3">
        <f t="shared" si="3"/>
        <v>6.0973511756391012</v>
      </c>
    </row>
    <row r="50" spans="1:3" x14ac:dyDescent="0.2">
      <c r="A50">
        <v>0</v>
      </c>
      <c r="B50" s="3">
        <f t="shared" si="2"/>
        <v>0.5</v>
      </c>
      <c r="C50" s="3">
        <f t="shared" si="3"/>
        <v>6.5024999999999995</v>
      </c>
    </row>
    <row r="51" spans="1:3" x14ac:dyDescent="0.2">
      <c r="A51">
        <v>9.9999999999999603E-2</v>
      </c>
      <c r="B51" s="3">
        <f t="shared" si="2"/>
        <v>0.62480647446842874</v>
      </c>
      <c r="C51" s="3">
        <f t="shared" si="3"/>
        <v>6.0973511756391048</v>
      </c>
    </row>
    <row r="52" spans="1:3" x14ac:dyDescent="0.2">
      <c r="A52">
        <v>0.2</v>
      </c>
      <c r="B52" s="3">
        <f t="shared" si="2"/>
        <v>0.73497259946651883</v>
      </c>
      <c r="C52" s="3">
        <f t="shared" si="3"/>
        <v>5.0664326937736188</v>
      </c>
    </row>
    <row r="53" spans="1:3" x14ac:dyDescent="0.2">
      <c r="A53">
        <v>0.3</v>
      </c>
      <c r="B53" s="3">
        <f t="shared" si="2"/>
        <v>0.82200631421375348</v>
      </c>
      <c r="C53" s="3">
        <f t="shared" si="3"/>
        <v>3.8055733931043747</v>
      </c>
    </row>
    <row r="54" spans="1:3" x14ac:dyDescent="0.2">
      <c r="A54">
        <v>0.4</v>
      </c>
      <c r="B54" s="3">
        <f t="shared" si="2"/>
        <v>0.88493326795445015</v>
      </c>
      <c r="C54" s="3">
        <f t="shared" si="3"/>
        <v>2.6485041235618132</v>
      </c>
    </row>
    <row r="55" spans="1:3" x14ac:dyDescent="0.2">
      <c r="A55">
        <v>0.5</v>
      </c>
      <c r="B55" s="3">
        <f t="shared" si="2"/>
        <v>0.92757351463848225</v>
      </c>
      <c r="C55" s="3">
        <f t="shared" si="3"/>
        <v>1.7473749379678825</v>
      </c>
    </row>
    <row r="56" spans="1:3" x14ac:dyDescent="0.2">
      <c r="A56">
        <v>0.6</v>
      </c>
      <c r="B56" s="3">
        <f t="shared" si="2"/>
        <v>0.95521229695021315</v>
      </c>
      <c r="C56" s="3">
        <f t="shared" si="3"/>
        <v>1.1127536999851384</v>
      </c>
    </row>
    <row r="57" spans="1:3" x14ac:dyDescent="0.2">
      <c r="A57">
        <v>0.7</v>
      </c>
      <c r="B57" s="3">
        <f t="shared" si="2"/>
        <v>0.97261518904987432</v>
      </c>
      <c r="C57" s="3">
        <f t="shared" si="3"/>
        <v>0.69277330889393396</v>
      </c>
    </row>
    <row r="58" spans="1:3" x14ac:dyDescent="0.2">
      <c r="A58">
        <v>0.8</v>
      </c>
      <c r="B58" s="3">
        <f t="shared" si="2"/>
        <v>0.98337364389211834</v>
      </c>
      <c r="C58" s="3">
        <f t="shared" si="3"/>
        <v>0.42526142935574918</v>
      </c>
    </row>
    <row r="59" spans="1:3" x14ac:dyDescent="0.2">
      <c r="A59">
        <v>0.9</v>
      </c>
      <c r="B59" s="3">
        <f t="shared" si="2"/>
        <v>0.98994918611652638</v>
      </c>
      <c r="C59" s="3">
        <f t="shared" si="3"/>
        <v>0.25879416856782572</v>
      </c>
    </row>
    <row r="60" spans="1:3" x14ac:dyDescent="0.2">
      <c r="A60">
        <v>1</v>
      </c>
      <c r="B60" s="3">
        <f t="shared" si="2"/>
        <v>0.99394019850841575</v>
      </c>
      <c r="C60" s="3">
        <f t="shared" si="3"/>
        <v>0.15666031853711257</v>
      </c>
    </row>
    <row r="61" spans="1:3" x14ac:dyDescent="0.2">
      <c r="A61">
        <v>1.1000000000000001</v>
      </c>
      <c r="B61" s="3">
        <f t="shared" si="2"/>
        <v>0.99635228517922503</v>
      </c>
      <c r="C61" s="3">
        <f t="shared" si="3"/>
        <v>9.4530978021366646E-2</v>
      </c>
    </row>
    <row r="62" spans="1:3" x14ac:dyDescent="0.2">
      <c r="A62">
        <v>1.2</v>
      </c>
      <c r="B62" s="3">
        <f t="shared" si="2"/>
        <v>0.99780636664329125</v>
      </c>
      <c r="C62" s="3">
        <f t="shared" si="3"/>
        <v>5.6931242777826151E-2</v>
      </c>
    </row>
    <row r="63" spans="1:3" x14ac:dyDescent="0.2">
      <c r="A63">
        <v>1.3</v>
      </c>
      <c r="B63" s="3">
        <f t="shared" si="2"/>
        <v>0.99868157744676611</v>
      </c>
      <c r="C63" s="3">
        <f t="shared" si="3"/>
        <v>3.4246959038482384E-2</v>
      </c>
    </row>
    <row r="64" spans="1:3" x14ac:dyDescent="0.2">
      <c r="A64">
        <v>1.4</v>
      </c>
      <c r="B64" s="3">
        <f t="shared" si="2"/>
        <v>0.99920787586160476</v>
      </c>
      <c r="C64" s="3">
        <f t="shared" si="3"/>
        <v>2.0586828588137474E-2</v>
      </c>
    </row>
    <row r="65" spans="1:3" x14ac:dyDescent="0.2">
      <c r="A65">
        <v>1.50000000000001</v>
      </c>
      <c r="B65" s="3">
        <f t="shared" si="2"/>
        <v>0.99952418238116181</v>
      </c>
      <c r="C65" s="3">
        <f t="shared" si="3"/>
        <v>1.2370127539391E-2</v>
      </c>
    </row>
    <row r="66" spans="1:3" x14ac:dyDescent="0.2">
      <c r="A66">
        <v>1.6</v>
      </c>
      <c r="B66" s="3">
        <f t="shared" si="2"/>
        <v>0.99971421929915805</v>
      </c>
      <c r="C66" s="3">
        <f t="shared" si="3"/>
        <v>7.431031776359797E-3</v>
      </c>
    </row>
    <row r="67" spans="1:3" x14ac:dyDescent="0.2">
      <c r="A67">
        <v>1.7</v>
      </c>
      <c r="B67" s="3">
        <f t="shared" si="2"/>
        <v>0.99982837035756622</v>
      </c>
      <c r="C67" s="3">
        <f t="shared" si="3"/>
        <v>4.4633208300470474E-3</v>
      </c>
    </row>
    <row r="68" spans="1:3" x14ac:dyDescent="0.2">
      <c r="A68">
        <v>1.80000000000001</v>
      </c>
      <c r="B68" s="3">
        <f t="shared" si="2"/>
        <v>0.9998969300913515</v>
      </c>
      <c r="C68" s="3">
        <f t="shared" si="3"/>
        <v>2.6805720091556602E-3</v>
      </c>
    </row>
    <row r="69" spans="1:3" x14ac:dyDescent="0.2">
      <c r="A69">
        <v>1.9000000000000099</v>
      </c>
      <c r="B69" s="3">
        <f t="shared" si="2"/>
        <v>0.99993810442688125</v>
      </c>
      <c r="C69" s="3">
        <f t="shared" si="3"/>
        <v>1.6098042108968855E-3</v>
      </c>
    </row>
    <row r="70" spans="1:3" x14ac:dyDescent="0.2">
      <c r="A70">
        <v>2.0000000000000102</v>
      </c>
      <c r="B70" s="3">
        <f t="shared" si="2"/>
        <v>0.99996283106289707</v>
      </c>
      <c r="C70" s="3">
        <f t="shared" si="3"/>
        <v>9.6672812045481618E-4</v>
      </c>
    </row>
    <row r="71" spans="1:3" x14ac:dyDescent="0.2">
      <c r="A71">
        <v>2.1</v>
      </c>
      <c r="B71" s="3">
        <f t="shared" si="2"/>
        <v>0.9999776798861657</v>
      </c>
      <c r="C71" s="3">
        <f t="shared" si="3"/>
        <v>5.8053320297362851E-4</v>
      </c>
    </row>
    <row r="72" spans="1:3" x14ac:dyDescent="0.2">
      <c r="A72">
        <v>2.2000000000000099</v>
      </c>
      <c r="B72" s="3">
        <f t="shared" si="2"/>
        <v>0.99998659675080737</v>
      </c>
      <c r="C72" s="3">
        <f t="shared" si="3"/>
        <v>3.4861383887962527E-4</v>
      </c>
    </row>
    <row r="73" spans="1:3" x14ac:dyDescent="0.2">
      <c r="A73">
        <v>2.30000000000001</v>
      </c>
      <c r="B73" s="3">
        <f t="shared" si="2"/>
        <v>0.99999195136502039</v>
      </c>
      <c r="C73" s="3">
        <f t="shared" si="3"/>
        <v>2.0934331087812637E-4</v>
      </c>
    </row>
    <row r="74" spans="1:3" x14ac:dyDescent="0.2">
      <c r="A74">
        <v>2.4000000000000101</v>
      </c>
      <c r="B74" s="3">
        <f t="shared" ref="B74:B90" si="4">c_+(1-c_)/(1+EXP(-D*a*(A74-b)))</f>
        <v>0.99999516681473821</v>
      </c>
      <c r="C74" s="3">
        <f t="shared" ref="C74:C90" si="5">(D*a)^2*(1-B74)/B74*((B74-c_)/(1-c_))^2</f>
        <v>1.2571054107382909E-4</v>
      </c>
    </row>
    <row r="75" spans="1:3" x14ac:dyDescent="0.2">
      <c r="A75">
        <v>2.5000000000000102</v>
      </c>
      <c r="B75" s="3">
        <f t="shared" si="4"/>
        <v>0.99999709768801481</v>
      </c>
      <c r="C75" s="3">
        <f t="shared" si="5"/>
        <v>7.548891564168703E-5</v>
      </c>
    </row>
    <row r="76" spans="1:3" x14ac:dyDescent="0.2">
      <c r="A76">
        <v>2.6000000000000099</v>
      </c>
      <c r="B76" s="3">
        <f t="shared" si="4"/>
        <v>0.99999825717246382</v>
      </c>
      <c r="C76" s="3">
        <f t="shared" si="5"/>
        <v>4.5330865211958788E-5</v>
      </c>
    </row>
    <row r="77" spans="1:3" x14ac:dyDescent="0.2">
      <c r="A77">
        <v>2.7000000000000099</v>
      </c>
      <c r="B77" s="3">
        <f t="shared" si="4"/>
        <v>0.99999895343904122</v>
      </c>
      <c r="C77" s="3">
        <f t="shared" si="5"/>
        <v>2.7221022049482326E-5</v>
      </c>
    </row>
    <row r="78" spans="1:3" x14ac:dyDescent="0.2">
      <c r="A78">
        <v>2.80000000000001</v>
      </c>
      <c r="B78" s="3">
        <f t="shared" si="4"/>
        <v>0.99999937154450846</v>
      </c>
      <c r="C78" s="3">
        <f t="shared" si="5"/>
        <v>1.6346117062035144E-5</v>
      </c>
    </row>
    <row r="79" spans="1:3" x14ac:dyDescent="0.2">
      <c r="A79">
        <v>2.9000000000000101</v>
      </c>
      <c r="B79" s="3">
        <f t="shared" si="4"/>
        <v>0.99999962261516118</v>
      </c>
      <c r="C79" s="3">
        <f t="shared" si="5"/>
        <v>9.815775953468253E-6</v>
      </c>
    </row>
    <row r="80" spans="1:3" x14ac:dyDescent="0.2">
      <c r="A80">
        <v>3.0000000000000102</v>
      </c>
      <c r="B80" s="3">
        <f t="shared" si="4"/>
        <v>0.9999997733820386</v>
      </c>
      <c r="C80" s="3">
        <f t="shared" si="5"/>
        <v>5.8943318401569297E-6</v>
      </c>
    </row>
    <row r="81" spans="1:3" x14ac:dyDescent="0.2">
      <c r="A81">
        <v>3.1000000000000099</v>
      </c>
      <c r="B81" s="3">
        <f t="shared" si="4"/>
        <v>0.99999986391690376</v>
      </c>
      <c r="C81" s="3">
        <f t="shared" si="5"/>
        <v>3.5395208514300713E-6</v>
      </c>
    </row>
    <row r="82" spans="1:3" x14ac:dyDescent="0.2">
      <c r="A82">
        <v>3.2000000000000099</v>
      </c>
      <c r="B82" s="3">
        <f t="shared" si="4"/>
        <v>0.99999991828269796</v>
      </c>
      <c r="C82" s="3">
        <f t="shared" si="5"/>
        <v>2.1254668522744046E-6</v>
      </c>
    </row>
    <row r="83" spans="1:3" x14ac:dyDescent="0.2">
      <c r="A83">
        <v>3.30000000000001</v>
      </c>
      <c r="B83" s="3">
        <f t="shared" si="4"/>
        <v>0.99999995092911975</v>
      </c>
      <c r="C83" s="3">
        <f t="shared" si="5"/>
        <v>1.2763335326217747E-6</v>
      </c>
    </row>
    <row r="84" spans="1:3" x14ac:dyDescent="0.2">
      <c r="A84">
        <v>3.4000000000000101</v>
      </c>
      <c r="B84" s="3">
        <f t="shared" si="4"/>
        <v>0.99999997053315282</v>
      </c>
      <c r="C84" s="3">
        <f t="shared" si="5"/>
        <v>7.6643267268508143E-7</v>
      </c>
    </row>
    <row r="85" spans="1:3" x14ac:dyDescent="0.2">
      <c r="A85">
        <v>3.5000000000000102</v>
      </c>
      <c r="B85" s="3">
        <f t="shared" si="4"/>
        <v>0.99999998230528842</v>
      </c>
      <c r="C85" s="3">
        <f t="shared" si="5"/>
        <v>4.6023944017838183E-7</v>
      </c>
    </row>
    <row r="86" spans="1:3" x14ac:dyDescent="0.2">
      <c r="A86">
        <v>3.6000000000000099</v>
      </c>
      <c r="B86" s="3">
        <f t="shared" si="4"/>
        <v>0.99999998937440371</v>
      </c>
      <c r="C86" s="3">
        <f t="shared" si="5"/>
        <v>2.7637175661114073E-7</v>
      </c>
    </row>
    <row r="87" spans="1:3" x14ac:dyDescent="0.2">
      <c r="A87">
        <v>3.7000000000000099</v>
      </c>
      <c r="B87" s="3">
        <f t="shared" si="4"/>
        <v>0.99999999361937641</v>
      </c>
      <c r="C87" s="3">
        <f t="shared" si="5"/>
        <v>1.6596001838809167E-7</v>
      </c>
    </row>
    <row r="88" spans="1:3" x14ac:dyDescent="0.2">
      <c r="A88">
        <v>3.80000000000001</v>
      </c>
      <c r="B88" s="3">
        <f t="shared" si="4"/>
        <v>0.9999999961684638</v>
      </c>
      <c r="C88" s="3">
        <f t="shared" si="5"/>
        <v>9.9658256165275114E-8</v>
      </c>
    </row>
    <row r="89" spans="1:3" x14ac:dyDescent="0.2">
      <c r="A89">
        <v>3.9000000000000101</v>
      </c>
      <c r="B89" s="3">
        <f t="shared" si="4"/>
        <v>0.99999999769917935</v>
      </c>
      <c r="C89" s="3">
        <f t="shared" si="5"/>
        <v>5.9844344841829419E-8</v>
      </c>
    </row>
    <row r="90" spans="1:3" x14ac:dyDescent="0.2">
      <c r="A90">
        <v>4.0000000000000098</v>
      </c>
      <c r="B90" s="3">
        <f t="shared" si="4"/>
        <v>0.99999999861836741</v>
      </c>
      <c r="C90" s="3">
        <f t="shared" si="5"/>
        <v>3.5936263515255601E-8</v>
      </c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0"/>
  <sheetViews>
    <sheetView workbookViewId="0">
      <selection activeCell="Q34" sqref="Q34"/>
    </sheetView>
  </sheetViews>
  <sheetFormatPr defaultRowHeight="12.75" x14ac:dyDescent="0.2"/>
  <cols>
    <col min="2" max="11" width="8.140625" customWidth="1"/>
  </cols>
  <sheetData>
    <row r="1" spans="1:12" ht="18" x14ac:dyDescent="0.25">
      <c r="A1" s="4" t="s">
        <v>41</v>
      </c>
    </row>
    <row r="2" spans="1:12" ht="9.75" customHeight="1" x14ac:dyDescent="0.25">
      <c r="A2" s="4"/>
    </row>
    <row r="3" spans="1:12" x14ac:dyDescent="0.2">
      <c r="A3" s="6" t="s">
        <v>0</v>
      </c>
      <c r="B3">
        <v>1.7</v>
      </c>
    </row>
    <row r="4" spans="1:12" x14ac:dyDescent="0.2">
      <c r="A4" s="6" t="s">
        <v>1</v>
      </c>
      <c r="B4">
        <v>0.5</v>
      </c>
      <c r="C4">
        <v>1</v>
      </c>
      <c r="D4">
        <v>1.5</v>
      </c>
      <c r="E4">
        <v>2</v>
      </c>
      <c r="F4">
        <v>2.5</v>
      </c>
    </row>
    <row r="5" spans="1:12" x14ac:dyDescent="0.2">
      <c r="A5" s="6" t="s">
        <v>2</v>
      </c>
      <c r="B5">
        <v>-1</v>
      </c>
      <c r="C5">
        <v>1</v>
      </c>
      <c r="D5">
        <v>0</v>
      </c>
      <c r="E5">
        <v>-1</v>
      </c>
      <c r="F5">
        <v>1</v>
      </c>
    </row>
    <row r="6" spans="1:12" x14ac:dyDescent="0.2">
      <c r="A6" s="6" t="s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12" x14ac:dyDescent="0.2">
      <c r="A7" s="6"/>
    </row>
    <row r="8" spans="1:12" x14ac:dyDescent="0.2">
      <c r="G8" s="3"/>
    </row>
    <row r="9" spans="1:12" x14ac:dyDescent="0.2">
      <c r="A9" s="6" t="s">
        <v>5</v>
      </c>
      <c r="B9" s="19" t="s">
        <v>44</v>
      </c>
      <c r="C9" s="19" t="s">
        <v>45</v>
      </c>
      <c r="D9" s="19" t="s">
        <v>46</v>
      </c>
      <c r="E9" s="19" t="s">
        <v>47</v>
      </c>
      <c r="F9" s="19" t="s">
        <v>48</v>
      </c>
      <c r="G9" s="20" t="s">
        <v>49</v>
      </c>
      <c r="H9" s="20" t="s">
        <v>50</v>
      </c>
      <c r="I9" s="20" t="s">
        <v>51</v>
      </c>
      <c r="J9" s="20" t="s">
        <v>52</v>
      </c>
      <c r="K9" s="20" t="s">
        <v>53</v>
      </c>
      <c r="L9" s="21" t="s">
        <v>54</v>
      </c>
    </row>
    <row r="10" spans="1:12" x14ac:dyDescent="0.2">
      <c r="A10">
        <v>-4</v>
      </c>
      <c r="B10" s="3">
        <f t="shared" ref="B10:B41" si="0">c_+(1-c_)/(1+EXP(-D*a*(A10-b)))</f>
        <v>7.2426485361517731E-2</v>
      </c>
      <c r="C10" s="3">
        <f t="shared" ref="C10:F29" si="1">C$6+(1-C$6)/(1+EXP(-D*C$4*($A10-C$5)))</f>
        <v>2.0342697805520653E-4</v>
      </c>
      <c r="D10" s="3">
        <f t="shared" si="1"/>
        <v>3.7168937102889469E-5</v>
      </c>
      <c r="E10" s="3">
        <f t="shared" si="1"/>
        <v>3.7168937102889469E-5</v>
      </c>
      <c r="F10" s="3">
        <f t="shared" si="1"/>
        <v>5.9053039954567782E-10</v>
      </c>
      <c r="G10" s="3">
        <f t="shared" ref="G10:G41" si="2">(D*a)^2*(1-B10)/B10*((B10-c_)/(1-c_))^2</f>
        <v>4.8538192721330059E-2</v>
      </c>
      <c r="H10" s="3">
        <f t="shared" ref="H10:H41" si="3">(D*$C$4)^2*(1-C10)/C10*((C10-$C$6)/(1-$C$6))^2</f>
        <v>5.8778437105223879E-4</v>
      </c>
      <c r="I10" s="3">
        <f t="shared" ref="I10:I41" si="4">(D*$D$4)^2*(1-D10)/D10*((D10-$D$6)/(1-$D$6))^2</f>
        <v>2.4168203011345915E-4</v>
      </c>
      <c r="J10" s="3">
        <f t="shared" ref="J10:J41" si="5">(D*E$4)^2*(1-E10)/E10*((E10-E$6)/(1-E$6))^2</f>
        <v>4.2965694242392747E-4</v>
      </c>
      <c r="K10" s="3">
        <f t="shared" ref="K10:K41" si="6">(D*F$4)^2*(1-F10)/F10*((F10-E$6)/(1-F$6))^2</f>
        <v>1.0666455335494941E-8</v>
      </c>
      <c r="L10" s="3">
        <f>SUM(G10:K10)</f>
        <v>4.9797326731375019E-2</v>
      </c>
    </row>
    <row r="11" spans="1:12" x14ac:dyDescent="0.2">
      <c r="A11">
        <v>-3.9</v>
      </c>
      <c r="B11" s="3">
        <f t="shared" si="0"/>
        <v>7.8348524963059649E-2</v>
      </c>
      <c r="C11" s="3">
        <f t="shared" si="1"/>
        <v>2.4111389494746571E-4</v>
      </c>
      <c r="D11" s="3">
        <f t="shared" si="1"/>
        <v>4.7964568987249376E-5</v>
      </c>
      <c r="E11" s="3">
        <f t="shared" si="1"/>
        <v>5.2219622644351106E-5</v>
      </c>
      <c r="F11" s="3">
        <f t="shared" si="1"/>
        <v>9.0326964138256557E-10</v>
      </c>
      <c r="G11" s="3">
        <f t="shared" si="2"/>
        <v>5.21717492754021E-2</v>
      </c>
      <c r="H11" s="3">
        <f t="shared" si="3"/>
        <v>6.9665114361730257E-4</v>
      </c>
      <c r="I11" s="3">
        <f t="shared" si="4"/>
        <v>3.1187465018888148E-4</v>
      </c>
      <c r="J11" s="3">
        <f t="shared" si="5"/>
        <v>6.0362731493198449E-4</v>
      </c>
      <c r="K11" s="3">
        <f t="shared" si="6"/>
        <v>1.6315307882735468E-8</v>
      </c>
      <c r="L11" s="3">
        <f t="shared" ref="L11:L74" si="7">SUM(G11:K11)</f>
        <v>5.3783918699448152E-2</v>
      </c>
    </row>
    <row r="12" spans="1:12" x14ac:dyDescent="0.2">
      <c r="A12">
        <v>-3.8</v>
      </c>
      <c r="B12" s="3">
        <f t="shared" si="0"/>
        <v>8.4710565730735793E-2</v>
      </c>
      <c r="C12" s="3">
        <f t="shared" si="1"/>
        <v>2.8578070084187918E-4</v>
      </c>
      <c r="D12" s="3">
        <f t="shared" si="1"/>
        <v>6.1895573118896623E-5</v>
      </c>
      <c r="E12" s="3">
        <f t="shared" si="1"/>
        <v>7.3364281637787999E-5</v>
      </c>
      <c r="F12" s="3">
        <f t="shared" si="1"/>
        <v>1.381632589170632E-9</v>
      </c>
      <c r="G12" s="3">
        <f t="shared" si="2"/>
        <v>5.6018810479167208E-2</v>
      </c>
      <c r="H12" s="3">
        <f t="shared" si="3"/>
        <v>8.2567019737309684E-4</v>
      </c>
      <c r="I12" s="3">
        <f t="shared" si="4"/>
        <v>4.0245105272515417E-4</v>
      </c>
      <c r="J12" s="3">
        <f t="shared" si="5"/>
        <v>8.4802887613882741E-4</v>
      </c>
      <c r="K12" s="3">
        <f t="shared" si="6"/>
        <v>2.4955738607414881E-8</v>
      </c>
      <c r="L12" s="3">
        <f t="shared" si="7"/>
        <v>5.8094985561142898E-2</v>
      </c>
    </row>
    <row r="13" spans="1:12" x14ac:dyDescent="0.2">
      <c r="A13">
        <v>-3.7</v>
      </c>
      <c r="B13" s="3">
        <f t="shared" si="0"/>
        <v>9.1537906293324894E-2</v>
      </c>
      <c r="C13" s="3">
        <f t="shared" si="1"/>
        <v>3.3871931371524591E-4</v>
      </c>
      <c r="D13" s="3">
        <f t="shared" si="1"/>
        <v>7.9872425642356902E-5</v>
      </c>
      <c r="E13" s="3">
        <f t="shared" si="1"/>
        <v>1.0306990864856932E-4</v>
      </c>
      <c r="F13" s="3">
        <f t="shared" si="1"/>
        <v>2.113331970343778E-9</v>
      </c>
      <c r="G13" s="3">
        <f t="shared" si="2"/>
        <v>6.0082173758438641E-2</v>
      </c>
      <c r="H13" s="3">
        <f t="shared" si="3"/>
        <v>9.7856724470169278E-4</v>
      </c>
      <c r="I13" s="3">
        <f t="shared" si="4"/>
        <v>5.1932896436195791E-4</v>
      </c>
      <c r="J13" s="3">
        <f t="shared" si="5"/>
        <v>1.1913653374033058E-3</v>
      </c>
      <c r="K13" s="3">
        <f t="shared" si="6"/>
        <v>3.8172058633664267E-8</v>
      </c>
      <c r="L13" s="3">
        <f t="shared" si="7"/>
        <v>6.277147347696424E-2</v>
      </c>
    </row>
    <row r="14" spans="1:12" x14ac:dyDescent="0.2">
      <c r="A14">
        <v>-3.6</v>
      </c>
      <c r="B14" s="3">
        <f t="shared" si="0"/>
        <v>9.8856073178169385E-2</v>
      </c>
      <c r="C14" s="3">
        <f t="shared" si="1"/>
        <v>4.0146044758282125E-4</v>
      </c>
      <c r="D14" s="3">
        <f t="shared" si="1"/>
        <v>1.0306990864856932E-4</v>
      </c>
      <c r="E14" s="3">
        <f t="shared" si="1"/>
        <v>1.4480177609174985E-4</v>
      </c>
      <c r="F14" s="3">
        <f t="shared" si="1"/>
        <v>3.2325323317883364E-9</v>
      </c>
      <c r="G14" s="3">
        <f t="shared" si="2"/>
        <v>6.4362864856187391E-2</v>
      </c>
      <c r="H14" s="3">
        <f t="shared" si="3"/>
        <v>1.1597549107954402E-3</v>
      </c>
      <c r="I14" s="3">
        <f t="shared" si="4"/>
        <v>6.7014300228935935E-4</v>
      </c>
      <c r="J14" s="3">
        <f t="shared" si="5"/>
        <v>1.673666146692234E-3</v>
      </c>
      <c r="K14" s="3">
        <f t="shared" si="6"/>
        <v>5.838761505418696E-8</v>
      </c>
      <c r="L14" s="3">
        <f t="shared" si="7"/>
        <v>6.786648730357947E-2</v>
      </c>
    </row>
    <row r="15" spans="1:12" x14ac:dyDescent="0.2">
      <c r="A15">
        <v>-3.5</v>
      </c>
      <c r="B15" s="3">
        <f t="shared" si="0"/>
        <v>0.10669059394565118</v>
      </c>
      <c r="C15" s="3">
        <f t="shared" si="1"/>
        <v>4.7581761883833638E-4</v>
      </c>
      <c r="D15" s="3">
        <f t="shared" si="1"/>
        <v>1.3300377953028955E-4</v>
      </c>
      <c r="E15" s="3">
        <f t="shared" si="1"/>
        <v>2.0342697805520653E-4</v>
      </c>
      <c r="F15" s="3">
        <f t="shared" si="1"/>
        <v>4.944450477491054E-9</v>
      </c>
      <c r="G15" s="3">
        <f t="shared" si="2"/>
        <v>6.8859821276379199E-2</v>
      </c>
      <c r="H15" s="3">
        <f t="shared" si="3"/>
        <v>1.3744586154883047E-3</v>
      </c>
      <c r="I15" s="3">
        <f t="shared" si="4"/>
        <v>8.6474204713579369E-4</v>
      </c>
      <c r="J15" s="3">
        <f t="shared" si="5"/>
        <v>2.3511374842089552E-3</v>
      </c>
      <c r="K15" s="3">
        <f t="shared" si="6"/>
        <v>8.9309136308097567E-8</v>
      </c>
      <c r="L15" s="3">
        <f t="shared" si="7"/>
        <v>7.3450248732348566E-2</v>
      </c>
    </row>
    <row r="16" spans="1:12" x14ac:dyDescent="0.2">
      <c r="A16">
        <v>-3.4</v>
      </c>
      <c r="B16" s="3">
        <f t="shared" si="0"/>
        <v>0.1150667320455498</v>
      </c>
      <c r="C16" s="3">
        <f t="shared" si="1"/>
        <v>5.6393920869223695E-4</v>
      </c>
      <c r="D16" s="3">
        <f t="shared" si="1"/>
        <v>1.7162964243385188E-4</v>
      </c>
      <c r="E16" s="3">
        <f t="shared" si="1"/>
        <v>2.8578070084187918E-4</v>
      </c>
      <c r="F16" s="3">
        <f t="shared" si="1"/>
        <v>7.5629840610663849E-9</v>
      </c>
      <c r="G16" s="3">
        <f t="shared" si="2"/>
        <v>7.3569558987828104E-2</v>
      </c>
      <c r="H16" s="3">
        <f t="shared" si="3"/>
        <v>1.6288652138446843E-3</v>
      </c>
      <c r="I16" s="3">
        <f t="shared" si="4"/>
        <v>1.1158302075122337E-3</v>
      </c>
      <c r="J16" s="3">
        <f t="shared" si="5"/>
        <v>3.3026807894923874E-3</v>
      </c>
      <c r="K16" s="3">
        <f t="shared" si="6"/>
        <v>1.3660639856985953E-7</v>
      </c>
      <c r="L16" s="3">
        <f t="shared" si="7"/>
        <v>7.9617071805075976E-2</v>
      </c>
    </row>
    <row r="17" spans="1:12" x14ac:dyDescent="0.2">
      <c r="A17">
        <v>-3.3</v>
      </c>
      <c r="B17" s="3">
        <f t="shared" si="0"/>
        <v>0.12400918177139829</v>
      </c>
      <c r="C17" s="3">
        <f t="shared" si="1"/>
        <v>6.6837003479541736E-4</v>
      </c>
      <c r="D17" s="3">
        <f t="shared" si="1"/>
        <v>2.2147042586030297E-4</v>
      </c>
      <c r="E17" s="3">
        <f t="shared" si="1"/>
        <v>4.0146044758282125E-4</v>
      </c>
      <c r="F17" s="3">
        <f t="shared" si="1"/>
        <v>1.1568267917539826E-8</v>
      </c>
      <c r="G17" s="3">
        <f t="shared" si="2"/>
        <v>7.8485828579125796E-2</v>
      </c>
      <c r="H17" s="3">
        <f t="shared" si="3"/>
        <v>1.930298384083894E-3</v>
      </c>
      <c r="I17" s="3">
        <f t="shared" si="4"/>
        <v>1.4397925020617963E-3</v>
      </c>
      <c r="J17" s="3">
        <f t="shared" si="5"/>
        <v>4.6390196431817608E-3</v>
      </c>
      <c r="K17" s="3">
        <f t="shared" si="6"/>
        <v>2.0895183684335226E-7</v>
      </c>
      <c r="L17" s="3">
        <f t="shared" si="7"/>
        <v>8.64951480602901E-2</v>
      </c>
    </row>
    <row r="18" spans="1:12" x14ac:dyDescent="0.2">
      <c r="A18">
        <v>-3.2</v>
      </c>
      <c r="B18" s="3">
        <f t="shared" si="0"/>
        <v>0.13354172253321245</v>
      </c>
      <c r="C18" s="3">
        <f t="shared" si="1"/>
        <v>7.9212413839509471E-4</v>
      </c>
      <c r="D18" s="3">
        <f t="shared" si="1"/>
        <v>2.8578070084187918E-4</v>
      </c>
      <c r="E18" s="3">
        <f t="shared" si="1"/>
        <v>5.6393920869223695E-4</v>
      </c>
      <c r="F18" s="3">
        <f t="shared" si="1"/>
        <v>1.7694711670362436E-8</v>
      </c>
      <c r="G18" s="3">
        <f t="shared" si="2"/>
        <v>8.3599269057964151E-2</v>
      </c>
      <c r="H18" s="3">
        <f t="shared" si="3"/>
        <v>2.2874253986815084E-3</v>
      </c>
      <c r="I18" s="3">
        <f t="shared" si="4"/>
        <v>1.8577579440894683E-3</v>
      </c>
      <c r="J18" s="3">
        <f t="shared" si="5"/>
        <v>6.5154608553787373E-3</v>
      </c>
      <c r="K18" s="3">
        <f t="shared" si="6"/>
        <v>3.1961072389050179E-7</v>
      </c>
      <c r="L18" s="3">
        <f t="shared" si="7"/>
        <v>9.4260232866837768E-2</v>
      </c>
    </row>
    <row r="19" spans="1:12" x14ac:dyDescent="0.2">
      <c r="A19">
        <v>-3.1</v>
      </c>
      <c r="B19" s="3">
        <f t="shared" si="0"/>
        <v>0.14368683275882912</v>
      </c>
      <c r="C19" s="3">
        <f t="shared" si="1"/>
        <v>9.3877078713804876E-4</v>
      </c>
      <c r="D19" s="3">
        <f t="shared" si="1"/>
        <v>3.6875841640391261E-4</v>
      </c>
      <c r="E19" s="3">
        <f t="shared" si="1"/>
        <v>7.9212413839509471E-4</v>
      </c>
      <c r="F19" s="3">
        <f t="shared" si="1"/>
        <v>2.7065661196061327E-8</v>
      </c>
      <c r="G19" s="3">
        <f t="shared" si="2"/>
        <v>8.8897069649533492E-2</v>
      </c>
      <c r="H19" s="3">
        <f t="shared" si="3"/>
        <v>2.7105006450215954E-3</v>
      </c>
      <c r="I19" s="3">
        <f t="shared" si="4"/>
        <v>2.3969673747066705E-3</v>
      </c>
      <c r="J19" s="3">
        <f t="shared" si="5"/>
        <v>9.1497015947260337E-3</v>
      </c>
      <c r="K19" s="3">
        <f t="shared" si="6"/>
        <v>4.8887349212217304E-7</v>
      </c>
      <c r="L19" s="3">
        <f t="shared" si="7"/>
        <v>0.1031547281374799</v>
      </c>
    </row>
    <row r="20" spans="1:12" x14ac:dyDescent="0.2">
      <c r="A20">
        <v>-3</v>
      </c>
      <c r="B20" s="3">
        <f t="shared" si="0"/>
        <v>0.1544652650835347</v>
      </c>
      <c r="C20" s="3">
        <f t="shared" si="1"/>
        <v>1.1125360328603216E-3</v>
      </c>
      <c r="D20" s="3">
        <f t="shared" si="1"/>
        <v>4.7581761883833638E-4</v>
      </c>
      <c r="E20" s="3">
        <f t="shared" si="1"/>
        <v>1.1125360328603216E-3</v>
      </c>
      <c r="F20" s="3">
        <f t="shared" si="1"/>
        <v>4.1399375473943306E-8</v>
      </c>
      <c r="G20" s="3">
        <f t="shared" si="2"/>
        <v>9.4362652183085316E-2</v>
      </c>
      <c r="H20" s="3">
        <f t="shared" si="3"/>
        <v>3.2116520766997769E-3</v>
      </c>
      <c r="I20" s="3">
        <f t="shared" si="4"/>
        <v>3.0925318848486856E-3</v>
      </c>
      <c r="J20" s="3">
        <f t="shared" si="5"/>
        <v>1.2846608306799108E-2</v>
      </c>
      <c r="K20" s="3">
        <f t="shared" si="6"/>
        <v>7.4777618854063252E-7</v>
      </c>
      <c r="L20" s="3">
        <f t="shared" si="7"/>
        <v>0.11351419222762144</v>
      </c>
    </row>
    <row r="21" spans="1:12" x14ac:dyDescent="0.2">
      <c r="A21">
        <v>-2.9</v>
      </c>
      <c r="B21" s="3">
        <f t="shared" si="0"/>
        <v>0.16589558609851357</v>
      </c>
      <c r="C21" s="3">
        <f t="shared" si="1"/>
        <v>1.3184225532339462E-3</v>
      </c>
      <c r="D21" s="3">
        <f t="shared" si="1"/>
        <v>6.1393952505536451E-4</v>
      </c>
      <c r="E21" s="3">
        <f t="shared" si="1"/>
        <v>1.5623509503289617E-3</v>
      </c>
      <c r="F21" s="3">
        <f t="shared" si="1"/>
        <v>6.3324086716628373E-8</v>
      </c>
      <c r="G21" s="3">
        <f t="shared" si="2"/>
        <v>9.9975388841840693E-2</v>
      </c>
      <c r="H21" s="3">
        <f t="shared" si="3"/>
        <v>3.8052176709426526E-3</v>
      </c>
      <c r="I21" s="3">
        <f t="shared" si="4"/>
        <v>3.9896908280553922E-3</v>
      </c>
      <c r="J21" s="3">
        <f t="shared" si="5"/>
        <v>1.8032559713715347E-2</v>
      </c>
      <c r="K21" s="3">
        <f t="shared" si="6"/>
        <v>1.1437912438895596E-6</v>
      </c>
      <c r="L21" s="3">
        <f t="shared" si="7"/>
        <v>0.12580400084579796</v>
      </c>
    </row>
    <row r="22" spans="1:12" x14ac:dyDescent="0.2">
      <c r="A22">
        <v>-2.8</v>
      </c>
      <c r="B22" s="3">
        <f t="shared" si="0"/>
        <v>0.17799368578624652</v>
      </c>
      <c r="C22" s="3">
        <f t="shared" si="1"/>
        <v>1.5623509503289617E-3</v>
      </c>
      <c r="D22" s="3">
        <f t="shared" si="1"/>
        <v>7.9212413839509547E-4</v>
      </c>
      <c r="E22" s="3">
        <f t="shared" si="1"/>
        <v>2.193633356708748E-3</v>
      </c>
      <c r="F22" s="3">
        <f t="shared" si="1"/>
        <v>9.6859913127410296E-8</v>
      </c>
      <c r="G22" s="3">
        <f t="shared" si="2"/>
        <v>0.10571037203067707</v>
      </c>
      <c r="H22" s="3">
        <f t="shared" si="3"/>
        <v>4.5081399284288368E-3</v>
      </c>
      <c r="I22" s="3">
        <f t="shared" si="4"/>
        <v>5.146707147033398E-3</v>
      </c>
      <c r="J22" s="3">
        <f t="shared" si="5"/>
        <v>2.5302774567922758E-2</v>
      </c>
      <c r="K22" s="3">
        <f t="shared" si="6"/>
        <v>1.7495320114043133E-6</v>
      </c>
      <c r="L22" s="3">
        <f t="shared" si="7"/>
        <v>0.14066974320607348</v>
      </c>
    </row>
    <row r="23" spans="1:12" x14ac:dyDescent="0.2">
      <c r="A23">
        <v>-2.7</v>
      </c>
      <c r="B23" s="3">
        <f t="shared" si="0"/>
        <v>0.19077226383992188</v>
      </c>
      <c r="C23" s="3">
        <f t="shared" si="1"/>
        <v>1.8513261812060375E-3</v>
      </c>
      <c r="D23" s="3">
        <f t="shared" si="1"/>
        <v>1.0219706628580971E-3</v>
      </c>
      <c r="E23" s="3">
        <f t="shared" si="1"/>
        <v>3.0792046214772979E-3</v>
      </c>
      <c r="F23" s="3">
        <f t="shared" si="1"/>
        <v>1.481559875692918E-7</v>
      </c>
      <c r="G23" s="3">
        <f t="shared" si="2"/>
        <v>0.11153825469427872</v>
      </c>
      <c r="H23" s="3">
        <f t="shared" si="3"/>
        <v>5.3404274527470048E-3</v>
      </c>
      <c r="I23" s="3">
        <f t="shared" si="4"/>
        <v>6.6385728679423592E-3</v>
      </c>
      <c r="J23" s="3">
        <f t="shared" si="5"/>
        <v>3.5485999271550842E-2</v>
      </c>
      <c r="K23" s="3">
        <f t="shared" si="6"/>
        <v>2.6760671289949057E-6</v>
      </c>
      <c r="L23" s="3">
        <f t="shared" si="7"/>
        <v>0.15900593035364791</v>
      </c>
    </row>
    <row r="24" spans="1:12" x14ac:dyDescent="0.2">
      <c r="A24">
        <v>-2.6</v>
      </c>
      <c r="B24" s="3">
        <f t="shared" si="0"/>
        <v>0.20424030228409176</v>
      </c>
      <c r="C24" s="3">
        <f t="shared" si="1"/>
        <v>2.1936333567087458E-3</v>
      </c>
      <c r="D24" s="3">
        <f t="shared" si="1"/>
        <v>1.3184225532339462E-3</v>
      </c>
      <c r="E24" s="3">
        <f t="shared" si="1"/>
        <v>4.3207335199119167E-3</v>
      </c>
      <c r="F24" s="3">
        <f t="shared" si="1"/>
        <v>2.2661796142085892E-7</v>
      </c>
      <c r="G24" s="3">
        <f t="shared" si="2"/>
        <v>0.11742518037205359</v>
      </c>
      <c r="H24" s="3">
        <f t="shared" si="3"/>
        <v>6.3256936419806816E-3</v>
      </c>
      <c r="I24" s="3">
        <f t="shared" si="4"/>
        <v>8.5617397596209673E-3</v>
      </c>
      <c r="J24" s="3">
        <f t="shared" si="5"/>
        <v>4.9731868877166706E-2</v>
      </c>
      <c r="K24" s="3">
        <f t="shared" si="6"/>
        <v>4.0932860005519253E-6</v>
      </c>
      <c r="L24" s="3">
        <f t="shared" si="7"/>
        <v>0.1820485759368225</v>
      </c>
    </row>
    <row r="25" spans="1:12" x14ac:dyDescent="0.2">
      <c r="A25">
        <v>-2.5</v>
      </c>
      <c r="B25" s="3">
        <f t="shared" si="0"/>
        <v>0.21840253609763446</v>
      </c>
      <c r="C25" s="3">
        <f t="shared" si="1"/>
        <v>2.5990677623233469E-3</v>
      </c>
      <c r="D25" s="3">
        <f t="shared" si="1"/>
        <v>1.700722411435288E-3</v>
      </c>
      <c r="E25" s="3">
        <f t="shared" si="1"/>
        <v>6.0598014915841155E-3</v>
      </c>
      <c r="F25" s="3">
        <f t="shared" si="1"/>
        <v>3.4663262111198073E-7</v>
      </c>
      <c r="G25" s="3">
        <f t="shared" si="2"/>
        <v>0.12333282236391363</v>
      </c>
      <c r="H25" s="3">
        <f t="shared" si="3"/>
        <v>7.4917834402706725E-3</v>
      </c>
      <c r="I25" s="3">
        <f t="shared" si="4"/>
        <v>1.1040139280531229E-2</v>
      </c>
      <c r="J25" s="3">
        <f t="shared" si="5"/>
        <v>6.9626808238715157E-2</v>
      </c>
      <c r="K25" s="3">
        <f t="shared" si="6"/>
        <v>6.261049548550383E-6</v>
      </c>
      <c r="L25" s="3">
        <f t="shared" si="7"/>
        <v>0.21149781437297926</v>
      </c>
    </row>
    <row r="26" spans="1:12" x14ac:dyDescent="0.2">
      <c r="A26">
        <v>-2.4</v>
      </c>
      <c r="B26" s="3">
        <f t="shared" si="0"/>
        <v>0.23325893577145726</v>
      </c>
      <c r="C26" s="3">
        <f t="shared" si="1"/>
        <v>3.0792046214773005E-3</v>
      </c>
      <c r="D26" s="3">
        <f t="shared" si="1"/>
        <v>2.193633356708748E-3</v>
      </c>
      <c r="E26" s="3">
        <f t="shared" si="1"/>
        <v>8.4928628516443526E-3</v>
      </c>
      <c r="F26" s="3">
        <f t="shared" si="1"/>
        <v>5.3020583906404821E-7</v>
      </c>
      <c r="G26" s="3">
        <f t="shared" si="2"/>
        <v>0.12921855036267713</v>
      </c>
      <c r="H26" s="3">
        <f t="shared" si="3"/>
        <v>8.8714998178877191E-3</v>
      </c>
      <c r="I26" s="3">
        <f t="shared" si="4"/>
        <v>1.423281069445655E-2</v>
      </c>
      <c r="J26" s="3">
        <f t="shared" si="5"/>
        <v>9.7343686568550039E-2</v>
      </c>
      <c r="K26" s="3">
        <f t="shared" si="6"/>
        <v>9.5768378903963102E-6</v>
      </c>
      <c r="L26" s="3">
        <f t="shared" si="7"/>
        <v>0.24967612428146183</v>
      </c>
    </row>
    <row r="27" spans="1:12" x14ac:dyDescent="0.2">
      <c r="A27">
        <v>-2.2999999999999998</v>
      </c>
      <c r="B27" s="3">
        <f t="shared" si="0"/>
        <v>0.24880421776913866</v>
      </c>
      <c r="C27" s="3">
        <f t="shared" si="1"/>
        <v>3.6477148207749279E-3</v>
      </c>
      <c r="D27" s="3">
        <f t="shared" si="1"/>
        <v>2.8289971154733273E-3</v>
      </c>
      <c r="E27" s="3">
        <f t="shared" si="1"/>
        <v>1.1891131644387001E-2</v>
      </c>
      <c r="F27" s="3">
        <f t="shared" si="1"/>
        <v>8.1099754416038403E-7</v>
      </c>
      <c r="G27" s="3">
        <f t="shared" si="2"/>
        <v>0.13503574056986006</v>
      </c>
      <c r="H27" s="3">
        <f t="shared" si="3"/>
        <v>1.0503442002373943E-2</v>
      </c>
      <c r="I27" s="3">
        <f t="shared" si="4"/>
        <v>1.8343512774887792E-2</v>
      </c>
      <c r="J27" s="3">
        <f t="shared" si="5"/>
        <v>0.13582690923288906</v>
      </c>
      <c r="K27" s="3">
        <f t="shared" si="6"/>
        <v>1.4648631261383324E-5</v>
      </c>
      <c r="L27" s="3">
        <f t="shared" si="7"/>
        <v>0.29972425321127222</v>
      </c>
    </row>
    <row r="28" spans="1:12" x14ac:dyDescent="0.2">
      <c r="A28">
        <v>-2.2000000000000002</v>
      </c>
      <c r="B28" s="3">
        <f t="shared" si="0"/>
        <v>0.26502740053348123</v>
      </c>
      <c r="C28" s="3">
        <f t="shared" si="1"/>
        <v>4.3207335199119167E-3</v>
      </c>
      <c r="D28" s="3">
        <f t="shared" si="1"/>
        <v>3.6477148207749248E-3</v>
      </c>
      <c r="E28" s="3">
        <f t="shared" si="1"/>
        <v>1.6626356107881622E-2</v>
      </c>
      <c r="F28" s="3">
        <f t="shared" si="1"/>
        <v>1.2404935411305767E-6</v>
      </c>
      <c r="G28" s="3">
        <f t="shared" si="2"/>
        <v>0.14073424149371164</v>
      </c>
      <c r="H28" s="3">
        <f t="shared" si="3"/>
        <v>1.2432967219291676E-2</v>
      </c>
      <c r="I28" s="3">
        <f t="shared" si="4"/>
        <v>2.3632744505341356E-2</v>
      </c>
      <c r="J28" s="3">
        <f t="shared" si="5"/>
        <v>0.18900507971366587</v>
      </c>
      <c r="K28" s="3">
        <f t="shared" si="6"/>
        <v>2.2406386791658468E-5</v>
      </c>
      <c r="L28" s="3">
        <f t="shared" si="7"/>
        <v>0.36582743931880224</v>
      </c>
    </row>
    <row r="29" spans="1:12" x14ac:dyDescent="0.2">
      <c r="A29">
        <v>-2.1</v>
      </c>
      <c r="B29" s="3">
        <f t="shared" si="0"/>
        <v>0.28191142481665016</v>
      </c>
      <c r="C29" s="3">
        <f t="shared" si="1"/>
        <v>5.1172892300414873E-3</v>
      </c>
      <c r="D29" s="3">
        <f t="shared" si="1"/>
        <v>4.702253842656468E-3</v>
      </c>
      <c r="E29" s="3">
        <f t="shared" si="1"/>
        <v>2.3202938145644076E-2</v>
      </c>
      <c r="F29" s="3">
        <f t="shared" si="1"/>
        <v>1.8974457896339877E-6</v>
      </c>
      <c r="G29" s="3">
        <f t="shared" si="2"/>
        <v>0.14626100226307362</v>
      </c>
      <c r="H29" s="3">
        <f t="shared" si="3"/>
        <v>1.4713286459025228E-2</v>
      </c>
      <c r="I29" s="3">
        <f t="shared" si="4"/>
        <v>3.0432627591090625E-2</v>
      </c>
      <c r="J29" s="3">
        <f t="shared" si="5"/>
        <v>0.2620023344895383</v>
      </c>
      <c r="K29" s="3">
        <f t="shared" si="6"/>
        <v>3.4272549544835683E-5</v>
      </c>
      <c r="L29" s="3">
        <f t="shared" si="7"/>
        <v>0.45344352335227261</v>
      </c>
    </row>
    <row r="30" spans="1:12" x14ac:dyDescent="0.2">
      <c r="A30">
        <v>-2</v>
      </c>
      <c r="B30" s="3">
        <f t="shared" si="0"/>
        <v>0.29943285752602705</v>
      </c>
      <c r="C30" s="3">
        <f t="shared" ref="C30:F49" si="8">C$6+(1-C$6)/(1+EXP(-D*C$4*($A30-C$5)))</f>
        <v>6.0598014915841155E-3</v>
      </c>
      <c r="D30" s="3">
        <f t="shared" si="8"/>
        <v>6.0598014915841155E-3</v>
      </c>
      <c r="E30" s="3">
        <f t="shared" si="8"/>
        <v>3.2295464698450516E-2</v>
      </c>
      <c r="F30" s="3">
        <f t="shared" si="8"/>
        <v>2.902311985211097E-6</v>
      </c>
      <c r="G30" s="3">
        <f t="shared" si="2"/>
        <v>0.15156086343247357</v>
      </c>
      <c r="H30" s="3">
        <f t="shared" si="3"/>
        <v>1.7406702059678789E-2</v>
      </c>
      <c r="I30" s="3">
        <f t="shared" si="4"/>
        <v>3.9165079634277282E-2</v>
      </c>
      <c r="J30" s="3">
        <f t="shared" si="5"/>
        <v>0.36127852613066058</v>
      </c>
      <c r="K30" s="3">
        <f t="shared" si="6"/>
        <v>5.2422858084944537E-5</v>
      </c>
      <c r="L30" s="3">
        <f t="shared" si="7"/>
        <v>0.56946359411517511</v>
      </c>
    </row>
    <row r="31" spans="1:12" x14ac:dyDescent="0.2">
      <c r="A31">
        <v>-1.9</v>
      </c>
      <c r="B31" s="3">
        <f t="shared" si="0"/>
        <v>0.31756169780693527</v>
      </c>
      <c r="C31" s="3">
        <f t="shared" si="8"/>
        <v>7.174655609074738E-3</v>
      </c>
      <c r="D31" s="3">
        <f t="shared" si="8"/>
        <v>7.8062012497766538E-3</v>
      </c>
      <c r="E31" s="3">
        <f t="shared" si="8"/>
        <v>4.4787703049786756E-2</v>
      </c>
      <c r="F31" s="3">
        <f t="shared" si="8"/>
        <v>4.4393417840221981E-6</v>
      </c>
      <c r="G31" s="3">
        <f t="shared" si="2"/>
        <v>0.15657750210762889</v>
      </c>
      <c r="H31" s="3">
        <f t="shared" si="3"/>
        <v>2.058598998604148E-2</v>
      </c>
      <c r="I31" s="3">
        <f t="shared" si="4"/>
        <v>5.0363582228039716E-2</v>
      </c>
      <c r="J31" s="3">
        <f t="shared" si="5"/>
        <v>0.49455719999339376</v>
      </c>
      <c r="K31" s="3">
        <f t="shared" si="6"/>
        <v>8.0185255002567678E-5</v>
      </c>
      <c r="L31" s="3">
        <f t="shared" si="7"/>
        <v>0.72216445957010633</v>
      </c>
    </row>
    <row r="32" spans="1:12" x14ac:dyDescent="0.2">
      <c r="A32">
        <v>-1.8</v>
      </c>
      <c r="B32" s="3">
        <f t="shared" si="0"/>
        <v>0.33626130259564729</v>
      </c>
      <c r="C32" s="3">
        <f t="shared" si="8"/>
        <v>8.4928628516443526E-3</v>
      </c>
      <c r="D32" s="3">
        <f t="shared" si="8"/>
        <v>1.0050813883473756E-2</v>
      </c>
      <c r="E32" s="3">
        <f t="shared" si="8"/>
        <v>6.1803466263588569E-2</v>
      </c>
      <c r="F32" s="3">
        <f t="shared" si="8"/>
        <v>6.7903586980951355E-6</v>
      </c>
      <c r="G32" s="3">
        <f t="shared" si="2"/>
        <v>0.16125451415750539</v>
      </c>
      <c r="H32" s="3">
        <f t="shared" si="3"/>
        <v>2.433592164213751E-2</v>
      </c>
      <c r="I32" s="3">
        <f t="shared" si="4"/>
        <v>6.4698542141957319E-2</v>
      </c>
      <c r="J32" s="3">
        <f t="shared" si="5"/>
        <v>0.67029270281531506</v>
      </c>
      <c r="K32" s="3">
        <f t="shared" si="6"/>
        <v>1.226500211410502E-4</v>
      </c>
      <c r="L32" s="3">
        <f t="shared" si="7"/>
        <v>0.92070433077805636</v>
      </c>
    </row>
    <row r="33" spans="1:12" x14ac:dyDescent="0.2">
      <c r="A33">
        <v>-1.7</v>
      </c>
      <c r="B33" s="3">
        <f t="shared" si="0"/>
        <v>0.35548844629370541</v>
      </c>
      <c r="C33" s="3">
        <f t="shared" si="8"/>
        <v>1.0050813883473756E-2</v>
      </c>
      <c r="D33" s="3">
        <f t="shared" si="8"/>
        <v>1.2932434938964172E-2</v>
      </c>
      <c r="E33" s="3">
        <f t="shared" si="8"/>
        <v>8.4710565730735793E-2</v>
      </c>
      <c r="F33" s="3">
        <f t="shared" si="8"/>
        <v>1.0386430259949754E-5</v>
      </c>
      <c r="G33" s="3">
        <f t="shared" si="2"/>
        <v>0.16553660683579627</v>
      </c>
      <c r="H33" s="3">
        <f t="shared" si="3"/>
        <v>2.8754907618647692E-2</v>
      </c>
      <c r="I33" s="3">
        <f t="shared" si="4"/>
        <v>8.3005628893502381E-2</v>
      </c>
      <c r="J33" s="3">
        <f t="shared" si="5"/>
        <v>0.89630096766667533</v>
      </c>
      <c r="K33" s="3">
        <f t="shared" si="6"/>
        <v>1.8760294802516777E-4</v>
      </c>
      <c r="L33" s="3">
        <f t="shared" si="7"/>
        <v>1.1737857139626469</v>
      </c>
    </row>
    <row r="34" spans="1:12" x14ac:dyDescent="0.2">
      <c r="A34">
        <v>-1.6</v>
      </c>
      <c r="B34" s="3">
        <f t="shared" si="0"/>
        <v>0.3751935255315707</v>
      </c>
      <c r="C34" s="3">
        <f t="shared" si="8"/>
        <v>1.1891131644386993E-2</v>
      </c>
      <c r="D34" s="3">
        <f t="shared" si="8"/>
        <v>1.6626356107881622E-2</v>
      </c>
      <c r="E34" s="3">
        <f t="shared" si="8"/>
        <v>0.1150667320455498</v>
      </c>
      <c r="F34" s="3">
        <f t="shared" si="8"/>
        <v>1.5886896833387681E-5</v>
      </c>
      <c r="G34" s="3">
        <f t="shared" si="2"/>
        <v>0.16937086598997503</v>
      </c>
      <c r="H34" s="3">
        <f t="shared" si="3"/>
        <v>3.3956727308222238E-2</v>
      </c>
      <c r="I34" s="3">
        <f t="shared" si="4"/>
        <v>0.10631535733893706</v>
      </c>
      <c r="J34" s="3">
        <f t="shared" si="5"/>
        <v>1.1771129438052497</v>
      </c>
      <c r="K34" s="3">
        <f t="shared" si="6"/>
        <v>2.8695251519563392E-4</v>
      </c>
      <c r="L34" s="3">
        <f t="shared" si="7"/>
        <v>1.4870428469575796</v>
      </c>
    </row>
    <row r="35" spans="1:12" x14ac:dyDescent="0.2">
      <c r="A35">
        <v>-1.5</v>
      </c>
      <c r="B35" s="3">
        <f t="shared" si="0"/>
        <v>0.39532091528599067</v>
      </c>
      <c r="C35" s="3">
        <f t="shared" si="8"/>
        <v>1.4063627043245475E-2</v>
      </c>
      <c r="D35" s="3">
        <f t="shared" si="8"/>
        <v>2.1352556161020577E-2</v>
      </c>
      <c r="E35" s="3">
        <f t="shared" si="8"/>
        <v>0.1544652650835347</v>
      </c>
      <c r="F35" s="3">
        <f t="shared" si="8"/>
        <v>2.4300240743279601E-5</v>
      </c>
      <c r="G35" s="3">
        <f t="shared" si="2"/>
        <v>0.17270805396393341</v>
      </c>
      <c r="H35" s="3">
        <f t="shared" si="3"/>
        <v>4.0072281754762164E-2</v>
      </c>
      <c r="I35" s="3">
        <f t="shared" si="4"/>
        <v>0.13588030085293779</v>
      </c>
      <c r="J35" s="3">
        <f t="shared" si="5"/>
        <v>1.5098024349293651</v>
      </c>
      <c r="K35" s="3">
        <f t="shared" si="6"/>
        <v>4.3891243248852824E-4</v>
      </c>
      <c r="L35" s="3">
        <f t="shared" si="7"/>
        <v>1.858901983933487</v>
      </c>
    </row>
    <row r="36" spans="1:12" x14ac:dyDescent="0.2">
      <c r="A36">
        <v>-1.4</v>
      </c>
      <c r="B36" s="3">
        <f t="shared" si="0"/>
        <v>0.4158094770645927</v>
      </c>
      <c r="C36" s="3">
        <f t="shared" si="8"/>
        <v>1.6626356107881622E-2</v>
      </c>
      <c r="D36" s="3">
        <f t="shared" si="8"/>
        <v>2.7384810950125699E-2</v>
      </c>
      <c r="E36" s="3">
        <f t="shared" si="8"/>
        <v>0.20424030228409185</v>
      </c>
      <c r="F36" s="3">
        <f t="shared" si="8"/>
        <v>3.7168937102889469E-5</v>
      </c>
      <c r="G36" s="3">
        <f t="shared" si="2"/>
        <v>0.17550388810008075</v>
      </c>
      <c r="H36" s="3">
        <f t="shared" si="3"/>
        <v>4.7251269928416467E-2</v>
      </c>
      <c r="I36" s="3">
        <f t="shared" si="4"/>
        <v>0.1731933272234836</v>
      </c>
      <c r="J36" s="3">
        <f t="shared" si="5"/>
        <v>1.8788028859528578</v>
      </c>
      <c r="K36" s="3">
        <f t="shared" si="6"/>
        <v>6.7133897253738673E-4</v>
      </c>
      <c r="L36" s="3">
        <f t="shared" si="7"/>
        <v>2.2754227101773759</v>
      </c>
    </row>
    <row r="37" spans="1:12" x14ac:dyDescent="0.2">
      <c r="A37">
        <v>-1.3</v>
      </c>
      <c r="B37" s="3">
        <f t="shared" si="0"/>
        <v>0.43659321373780641</v>
      </c>
      <c r="C37" s="3">
        <f t="shared" si="8"/>
        <v>1.9646769947688707E-2</v>
      </c>
      <c r="D37" s="3">
        <f t="shared" si="8"/>
        <v>3.5060170634380584E-2</v>
      </c>
      <c r="E37" s="3">
        <f t="shared" si="8"/>
        <v>0.26502740053348123</v>
      </c>
      <c r="F37" s="3">
        <f t="shared" si="8"/>
        <v>5.6852131006509084E-5</v>
      </c>
      <c r="G37" s="3">
        <f t="shared" si="2"/>
        <v>0.17772024615688811</v>
      </c>
      <c r="H37" s="3">
        <f t="shared" si="3"/>
        <v>5.5663637953319668E-2</v>
      </c>
      <c r="I37" s="3">
        <f t="shared" si="4"/>
        <v>0.21998578533922022</v>
      </c>
      <c r="J37" s="3">
        <f t="shared" si="5"/>
        <v>2.2517478638993862</v>
      </c>
      <c r="K37" s="3">
        <f t="shared" si="6"/>
        <v>1.0268332353283707E-3</v>
      </c>
      <c r="L37" s="3">
        <f t="shared" si="7"/>
        <v>2.7061443665841427</v>
      </c>
    </row>
    <row r="38" spans="1:12" x14ac:dyDescent="0.2">
      <c r="A38">
        <v>-1.2</v>
      </c>
      <c r="B38" s="3">
        <f t="shared" si="0"/>
        <v>0.45760205922564895</v>
      </c>
      <c r="C38" s="3">
        <f t="shared" si="8"/>
        <v>2.3202938145644076E-2</v>
      </c>
      <c r="D38" s="3">
        <f t="shared" si="8"/>
        <v>4.4787703049786756E-2</v>
      </c>
      <c r="E38" s="3">
        <f t="shared" si="8"/>
        <v>0.33626130259564735</v>
      </c>
      <c r="F38" s="3">
        <f t="shared" si="8"/>
        <v>8.6957856767945382E-5</v>
      </c>
      <c r="G38" s="3">
        <f t="shared" si="2"/>
        <v>0.17932624456157337</v>
      </c>
      <c r="H38" s="3">
        <f t="shared" si="3"/>
        <v>6.5500583622384576E-2</v>
      </c>
      <c r="I38" s="3">
        <f t="shared" si="4"/>
        <v>0.27818842499628399</v>
      </c>
      <c r="J38" s="3">
        <f t="shared" si="5"/>
        <v>2.5800722265200866</v>
      </c>
      <c r="K38" s="3">
        <f t="shared" si="6"/>
        <v>1.5705397052273441E-3</v>
      </c>
      <c r="L38" s="3">
        <f t="shared" si="7"/>
        <v>3.104658019405556</v>
      </c>
    </row>
    <row r="39" spans="1:12" x14ac:dyDescent="0.2">
      <c r="A39">
        <v>-1.1000000000000001</v>
      </c>
      <c r="B39" s="3">
        <f t="shared" si="0"/>
        <v>0.47876278503372588</v>
      </c>
      <c r="C39" s="3">
        <f t="shared" si="8"/>
        <v>2.7384810950125685E-2</v>
      </c>
      <c r="D39" s="3">
        <f t="shared" si="8"/>
        <v>5.705458259892042E-2</v>
      </c>
      <c r="E39" s="3">
        <f t="shared" si="8"/>
        <v>0.41580947706459254</v>
      </c>
      <c r="F39" s="3">
        <f t="shared" si="8"/>
        <v>1.3300377953028933E-4</v>
      </c>
      <c r="G39" s="3">
        <f t="shared" si="2"/>
        <v>0.18029913855609406</v>
      </c>
      <c r="H39" s="3">
        <f t="shared" si="3"/>
        <v>7.6974812099326009E-2</v>
      </c>
      <c r="I39" s="3">
        <f t="shared" si="4"/>
        <v>0.34983032021500049</v>
      </c>
      <c r="J39" s="3">
        <f t="shared" si="5"/>
        <v>2.8080622096012915</v>
      </c>
      <c r="K39" s="3">
        <f t="shared" si="6"/>
        <v>2.4020612420438672E-3</v>
      </c>
      <c r="L39" s="3">
        <f t="shared" si="7"/>
        <v>3.4175685417137562</v>
      </c>
    </row>
    <row r="40" spans="1:12" x14ac:dyDescent="0.2">
      <c r="A40">
        <v>-1</v>
      </c>
      <c r="B40" s="3">
        <f t="shared" si="0"/>
        <v>0.5</v>
      </c>
      <c r="C40" s="3">
        <f t="shared" si="8"/>
        <v>3.2295464698450516E-2</v>
      </c>
      <c r="D40" s="3">
        <f t="shared" si="8"/>
        <v>7.2426485361517731E-2</v>
      </c>
      <c r="E40" s="3">
        <f t="shared" si="8"/>
        <v>0.5</v>
      </c>
      <c r="F40" s="3">
        <f t="shared" si="8"/>
        <v>2.0342697805520653E-4</v>
      </c>
      <c r="G40" s="3">
        <f t="shared" si="2"/>
        <v>0.18062499999999998</v>
      </c>
      <c r="H40" s="3">
        <f t="shared" si="3"/>
        <v>9.0319631532665146E-2</v>
      </c>
      <c r="I40" s="3">
        <f t="shared" si="4"/>
        <v>0.43684373449197056</v>
      </c>
      <c r="J40" s="3">
        <f t="shared" si="5"/>
        <v>2.8899999999999997</v>
      </c>
      <c r="K40" s="3">
        <f t="shared" si="6"/>
        <v>3.673652319076493E-3</v>
      </c>
      <c r="L40" s="3">
        <f t="shared" si="7"/>
        <v>3.601462018343712</v>
      </c>
    </row>
    <row r="41" spans="1:12" x14ac:dyDescent="0.2">
      <c r="A41">
        <v>-0.9</v>
      </c>
      <c r="B41" s="3">
        <f t="shared" si="0"/>
        <v>0.52123721496627407</v>
      </c>
      <c r="C41" s="3">
        <f t="shared" si="8"/>
        <v>3.8052247070992105E-2</v>
      </c>
      <c r="D41" s="3">
        <f t="shared" si="8"/>
        <v>9.1537906293324894E-2</v>
      </c>
      <c r="E41" s="3">
        <f t="shared" si="8"/>
        <v>0.5841905229354073</v>
      </c>
      <c r="F41" s="3">
        <f t="shared" si="8"/>
        <v>3.1112643815638807E-4</v>
      </c>
      <c r="G41" s="3">
        <f t="shared" si="2"/>
        <v>0.18029913855609409</v>
      </c>
      <c r="H41" s="3">
        <f t="shared" si="3"/>
        <v>0.10578635059949838</v>
      </c>
      <c r="I41" s="3">
        <f t="shared" si="4"/>
        <v>0.5407395638259479</v>
      </c>
      <c r="J41" s="3">
        <f t="shared" si="5"/>
        <v>2.8080622096012919</v>
      </c>
      <c r="K41" s="3">
        <f t="shared" si="6"/>
        <v>5.6179728453316187E-3</v>
      </c>
      <c r="L41" s="3">
        <f t="shared" si="7"/>
        <v>3.6405052354281642</v>
      </c>
    </row>
    <row r="42" spans="1:12" x14ac:dyDescent="0.2">
      <c r="A42">
        <v>-0.8</v>
      </c>
      <c r="B42" s="3">
        <f t="shared" ref="B42:B73" si="9">c_+(1-c_)/(1+EXP(-D*a*(A42-b)))</f>
        <v>0.542397940774351</v>
      </c>
      <c r="C42" s="3">
        <f t="shared" si="8"/>
        <v>4.4787703049786735E-2</v>
      </c>
      <c r="D42" s="3">
        <f t="shared" si="8"/>
        <v>0.1150667320455498</v>
      </c>
      <c r="E42" s="3">
        <f t="shared" si="8"/>
        <v>0.66373869740435265</v>
      </c>
      <c r="F42" s="3">
        <f t="shared" si="8"/>
        <v>4.7581761883833595E-4</v>
      </c>
      <c r="G42" s="3">
        <f t="shared" ref="G42:G73" si="10">(D*a)^2*(1-B42)/B42*((B42-c_)/(1-c_))^2</f>
        <v>0.17932624456157334</v>
      </c>
      <c r="H42" s="3">
        <f t="shared" ref="H42:H73" si="11">(D*$C$4)^2*(1-C42)/C42*((C42-$C$6)/(1-$C$6))^2</f>
        <v>0.12363929999834836</v>
      </c>
      <c r="I42" s="3">
        <f t="shared" ref="I42:I73" si="12">(D*$D$4)^2*(1-D42)/D42*((D42-$D$6)/(1-$D$6))^2</f>
        <v>0.66212603089045308</v>
      </c>
      <c r="J42" s="3">
        <f t="shared" ref="J42:J73" si="13">(D*E$4)^2*(1-E42)/E42*((E42-E$6)/(1-E$6))^2</f>
        <v>2.5800722265200862</v>
      </c>
      <c r="K42" s="3">
        <f t="shared" ref="K42:K73" si="14">(D*F$4)^2*(1-F42)/F42*((F42-E$6)/(1-F$6))^2</f>
        <v>8.5903663468018983E-3</v>
      </c>
      <c r="L42" s="3">
        <f t="shared" si="7"/>
        <v>3.5537541683172633</v>
      </c>
    </row>
    <row r="43" spans="1:12" x14ac:dyDescent="0.2">
      <c r="A43">
        <v>-0.7</v>
      </c>
      <c r="B43" s="3">
        <f t="shared" si="9"/>
        <v>0.56340678626219365</v>
      </c>
      <c r="C43" s="3">
        <f t="shared" si="8"/>
        <v>5.2650118435302928E-2</v>
      </c>
      <c r="D43" s="3">
        <f t="shared" si="8"/>
        <v>0.14368683275882915</v>
      </c>
      <c r="E43" s="3">
        <f t="shared" si="8"/>
        <v>0.73497259946651883</v>
      </c>
      <c r="F43" s="3">
        <f t="shared" si="8"/>
        <v>7.2762271875929723E-4</v>
      </c>
      <c r="G43" s="3">
        <f t="shared" si="10"/>
        <v>0.17772024615688806</v>
      </c>
      <c r="H43" s="3">
        <f t="shared" si="11"/>
        <v>0.14414766121110881</v>
      </c>
      <c r="I43" s="3">
        <f t="shared" si="12"/>
        <v>0.80007362684580141</v>
      </c>
      <c r="J43" s="3">
        <f t="shared" si="13"/>
        <v>2.2517478638993862</v>
      </c>
      <c r="K43" s="3">
        <f t="shared" si="14"/>
        <v>1.3133122441138118E-2</v>
      </c>
      <c r="L43" s="3">
        <f t="shared" si="7"/>
        <v>3.3868225205543223</v>
      </c>
    </row>
    <row r="44" spans="1:12" x14ac:dyDescent="0.2">
      <c r="A44">
        <v>-0.6</v>
      </c>
      <c r="B44" s="3">
        <f t="shared" si="9"/>
        <v>0.58419052293540741</v>
      </c>
      <c r="C44" s="3">
        <f t="shared" si="8"/>
        <v>6.1803466263588569E-2</v>
      </c>
      <c r="D44" s="3">
        <f t="shared" si="8"/>
        <v>0.17799368578624652</v>
      </c>
      <c r="E44" s="3">
        <f t="shared" si="8"/>
        <v>0.79575969771590827</v>
      </c>
      <c r="F44" s="3">
        <f t="shared" si="8"/>
        <v>1.1125360328603205E-3</v>
      </c>
      <c r="G44" s="3">
        <f t="shared" si="10"/>
        <v>0.17550388810008075</v>
      </c>
      <c r="H44" s="3">
        <f t="shared" si="11"/>
        <v>0.16757317570382876</v>
      </c>
      <c r="I44" s="3">
        <f t="shared" si="12"/>
        <v>0.95139334827609368</v>
      </c>
      <c r="J44" s="3">
        <f t="shared" si="13"/>
        <v>1.8788028859528567</v>
      </c>
      <c r="K44" s="3">
        <f t="shared" si="14"/>
        <v>2.0072825479373588E-2</v>
      </c>
      <c r="L44" s="3">
        <f t="shared" si="7"/>
        <v>3.1933461235122333</v>
      </c>
    </row>
    <row r="45" spans="1:12" x14ac:dyDescent="0.2">
      <c r="A45">
        <v>-0.5</v>
      </c>
      <c r="B45" s="3">
        <f t="shared" si="9"/>
        <v>0.60467908471400933</v>
      </c>
      <c r="C45" s="3">
        <f t="shared" si="8"/>
        <v>7.2426485361517731E-2</v>
      </c>
      <c r="D45" s="3">
        <f t="shared" si="8"/>
        <v>0.21840253609763446</v>
      </c>
      <c r="E45" s="3">
        <f t="shared" si="8"/>
        <v>0.84553473491646525</v>
      </c>
      <c r="F45" s="3">
        <f t="shared" si="8"/>
        <v>1.700722411435288E-3</v>
      </c>
      <c r="G45" s="3">
        <f t="shared" si="10"/>
        <v>0.17270805396393343</v>
      </c>
      <c r="H45" s="3">
        <f t="shared" si="11"/>
        <v>0.19415277088532024</v>
      </c>
      <c r="I45" s="3">
        <f t="shared" si="12"/>
        <v>1.1099954012752229</v>
      </c>
      <c r="J45" s="3">
        <f t="shared" si="13"/>
        <v>1.5098024349293655</v>
      </c>
      <c r="K45" s="3">
        <f t="shared" si="14"/>
        <v>3.0667053557031195E-2</v>
      </c>
      <c r="L45" s="3">
        <f t="shared" si="7"/>
        <v>3.0173257146108732</v>
      </c>
    </row>
    <row r="46" spans="1:12" x14ac:dyDescent="0.2">
      <c r="A46">
        <v>-0.4</v>
      </c>
      <c r="B46" s="3">
        <f t="shared" si="9"/>
        <v>0.6248064744684293</v>
      </c>
      <c r="C46" s="3">
        <f t="shared" si="8"/>
        <v>8.4710565730735793E-2</v>
      </c>
      <c r="D46" s="3">
        <f t="shared" si="8"/>
        <v>0.26502740053348123</v>
      </c>
      <c r="E46" s="3">
        <f t="shared" si="8"/>
        <v>0.88493326795445015</v>
      </c>
      <c r="F46" s="3">
        <f t="shared" si="8"/>
        <v>2.599067762323349E-3</v>
      </c>
      <c r="G46" s="3">
        <f t="shared" si="10"/>
        <v>0.169370865989975</v>
      </c>
      <c r="H46" s="3">
        <f t="shared" si="11"/>
        <v>0.22407524191666883</v>
      </c>
      <c r="I46" s="3">
        <f t="shared" si="12"/>
        <v>1.2666081734434049</v>
      </c>
      <c r="J46" s="3">
        <f t="shared" si="13"/>
        <v>1.1771129438052503</v>
      </c>
      <c r="K46" s="3">
        <f t="shared" si="14"/>
        <v>4.682364650169174E-2</v>
      </c>
      <c r="L46" s="3">
        <f t="shared" si="7"/>
        <v>2.8839908716569904</v>
      </c>
    </row>
    <row r="47" spans="1:12" x14ac:dyDescent="0.2">
      <c r="A47">
        <v>-0.3</v>
      </c>
      <c r="B47" s="3">
        <f t="shared" si="9"/>
        <v>0.64451155370629454</v>
      </c>
      <c r="C47" s="3">
        <f t="shared" si="8"/>
        <v>9.8856073178169385E-2</v>
      </c>
      <c r="D47" s="3">
        <f t="shared" si="8"/>
        <v>0.31756169780693527</v>
      </c>
      <c r="E47" s="3">
        <f t="shared" si="8"/>
        <v>0.91528943426926423</v>
      </c>
      <c r="F47" s="3">
        <f t="shared" si="8"/>
        <v>3.9700446155886632E-3</v>
      </c>
      <c r="G47" s="3">
        <f t="shared" si="10"/>
        <v>0.16553660683579627</v>
      </c>
      <c r="H47" s="3">
        <f t="shared" si="11"/>
        <v>0.25745145942474956</v>
      </c>
      <c r="I47" s="3">
        <f t="shared" si="12"/>
        <v>1.4091975189686599</v>
      </c>
      <c r="J47" s="3">
        <f t="shared" si="13"/>
        <v>0.89630096766667511</v>
      </c>
      <c r="K47" s="3">
        <f t="shared" si="14"/>
        <v>7.142424321418385E-2</v>
      </c>
      <c r="L47" s="3">
        <f t="shared" si="7"/>
        <v>2.7999107961100647</v>
      </c>
    </row>
    <row r="48" spans="1:12" x14ac:dyDescent="0.2">
      <c r="A48">
        <v>-0.2</v>
      </c>
      <c r="B48" s="3">
        <f t="shared" si="9"/>
        <v>0.66373869740435276</v>
      </c>
      <c r="C48" s="3">
        <f t="shared" si="8"/>
        <v>0.1150667320455498</v>
      </c>
      <c r="D48" s="3">
        <f t="shared" si="8"/>
        <v>0.3751935255315707</v>
      </c>
      <c r="E48" s="3">
        <f t="shared" si="8"/>
        <v>0.93819653373641143</v>
      </c>
      <c r="F48" s="3">
        <f t="shared" si="8"/>
        <v>6.0598014915841155E-3</v>
      </c>
      <c r="G48" s="3">
        <f t="shared" si="10"/>
        <v>0.16125451415750539</v>
      </c>
      <c r="H48" s="3">
        <f t="shared" si="11"/>
        <v>0.29427823595131242</v>
      </c>
      <c r="I48" s="3">
        <f t="shared" si="12"/>
        <v>1.5243377939097753</v>
      </c>
      <c r="J48" s="3">
        <f t="shared" si="13"/>
        <v>0.67029270281531494</v>
      </c>
      <c r="K48" s="3">
        <f t="shared" si="14"/>
        <v>0.10879188787299246</v>
      </c>
      <c r="L48" s="3">
        <f t="shared" si="7"/>
        <v>2.7589551347069006</v>
      </c>
    </row>
    <row r="49" spans="1:12" x14ac:dyDescent="0.2">
      <c r="A49">
        <v>-0.1</v>
      </c>
      <c r="B49" s="3">
        <f t="shared" si="9"/>
        <v>0.68243830219306478</v>
      </c>
      <c r="C49" s="3">
        <f t="shared" si="8"/>
        <v>0.13354172253321245</v>
      </c>
      <c r="D49" s="3">
        <f t="shared" si="8"/>
        <v>0.43659321373780641</v>
      </c>
      <c r="E49" s="3">
        <f t="shared" si="8"/>
        <v>0.95521229695021315</v>
      </c>
      <c r="F49" s="3">
        <f t="shared" si="8"/>
        <v>9.2393632237288328E-3</v>
      </c>
      <c r="G49" s="3">
        <f t="shared" si="10"/>
        <v>0.15657750210762889</v>
      </c>
      <c r="H49" s="3">
        <f t="shared" si="11"/>
        <v>0.3343970762318566</v>
      </c>
      <c r="I49" s="3">
        <f t="shared" si="12"/>
        <v>1.5994822154119932</v>
      </c>
      <c r="J49" s="3">
        <f t="shared" si="13"/>
        <v>0.4945571999933947</v>
      </c>
      <c r="K49" s="3">
        <f t="shared" si="14"/>
        <v>0.1653440778740134</v>
      </c>
      <c r="L49" s="3">
        <f t="shared" si="7"/>
        <v>2.7503580716188871</v>
      </c>
    </row>
    <row r="50" spans="1:12" x14ac:dyDescent="0.2">
      <c r="A50">
        <v>0</v>
      </c>
      <c r="B50" s="3">
        <f t="shared" si="9"/>
        <v>0.70056714247397289</v>
      </c>
      <c r="C50" s="3">
        <f t="shared" ref="C50:F69" si="15">C$6+(1-C$6)/(1+EXP(-D*C$4*($A50-C$5)))</f>
        <v>0.1544652650835347</v>
      </c>
      <c r="D50" s="3">
        <f t="shared" si="15"/>
        <v>0.5</v>
      </c>
      <c r="E50" s="3">
        <f t="shared" si="15"/>
        <v>0.96770453530154943</v>
      </c>
      <c r="F50" s="3">
        <f t="shared" si="15"/>
        <v>1.4063627043245475E-2</v>
      </c>
      <c r="G50" s="3">
        <f t="shared" si="10"/>
        <v>0.15156086343247357</v>
      </c>
      <c r="H50" s="3">
        <f t="shared" si="11"/>
        <v>0.37745060873234126</v>
      </c>
      <c r="I50" s="3">
        <f t="shared" si="12"/>
        <v>1.6256249999999999</v>
      </c>
      <c r="J50" s="3">
        <f t="shared" si="13"/>
        <v>0.36127852613066125</v>
      </c>
      <c r="K50" s="3">
        <f t="shared" si="14"/>
        <v>0.25045176096726357</v>
      </c>
      <c r="L50" s="3">
        <f t="shared" si="7"/>
        <v>2.7663667592627394</v>
      </c>
    </row>
    <row r="51" spans="1:12" x14ac:dyDescent="0.2">
      <c r="A51">
        <v>9.9999999999999603E-2</v>
      </c>
      <c r="B51" s="3">
        <f t="shared" si="9"/>
        <v>0.71808857518334979</v>
      </c>
      <c r="C51" s="3">
        <f t="shared" si="15"/>
        <v>0.17799368578624641</v>
      </c>
      <c r="D51" s="3">
        <f t="shared" si="15"/>
        <v>0.56340678626219332</v>
      </c>
      <c r="E51" s="3">
        <f t="shared" si="15"/>
        <v>0.97679706185435577</v>
      </c>
      <c r="F51" s="3">
        <f t="shared" si="15"/>
        <v>2.1352556161020539E-2</v>
      </c>
      <c r="G51" s="3">
        <f t="shared" si="10"/>
        <v>0.14626100226307362</v>
      </c>
      <c r="H51" s="3">
        <f t="shared" si="11"/>
        <v>0.42284148812270805</v>
      </c>
      <c r="I51" s="3">
        <f t="shared" si="12"/>
        <v>1.5994822154119932</v>
      </c>
      <c r="J51" s="3">
        <f t="shared" si="13"/>
        <v>0.26200233448953997</v>
      </c>
      <c r="K51" s="3">
        <f t="shared" si="14"/>
        <v>0.37744528014704876</v>
      </c>
      <c r="L51" s="3">
        <f t="shared" si="7"/>
        <v>2.8080323204343638</v>
      </c>
    </row>
    <row r="52" spans="1:12" x14ac:dyDescent="0.2">
      <c r="A52">
        <v>0.2</v>
      </c>
      <c r="B52" s="3">
        <f t="shared" si="9"/>
        <v>0.73497259946651883</v>
      </c>
      <c r="C52" s="3">
        <f t="shared" si="15"/>
        <v>0.20424030228409176</v>
      </c>
      <c r="D52" s="3">
        <f t="shared" si="15"/>
        <v>0.6248064744684293</v>
      </c>
      <c r="E52" s="3">
        <f t="shared" si="15"/>
        <v>0.98337364389211834</v>
      </c>
      <c r="F52" s="3">
        <f t="shared" si="15"/>
        <v>3.2295464698450495E-2</v>
      </c>
      <c r="G52" s="3">
        <f t="shared" si="10"/>
        <v>0.14073424149371164</v>
      </c>
      <c r="H52" s="3">
        <f t="shared" si="11"/>
        <v>0.46970072148821435</v>
      </c>
      <c r="I52" s="3">
        <f t="shared" si="12"/>
        <v>1.5243377939097753</v>
      </c>
      <c r="J52" s="3">
        <f t="shared" si="13"/>
        <v>0.18900507971366629</v>
      </c>
      <c r="K52" s="3">
        <f t="shared" si="14"/>
        <v>0.56449769707915698</v>
      </c>
      <c r="L52" s="3">
        <f t="shared" si="7"/>
        <v>2.8882755336845243</v>
      </c>
    </row>
    <row r="53" spans="1:12" x14ac:dyDescent="0.2">
      <c r="A53">
        <v>0.3</v>
      </c>
      <c r="B53" s="3">
        <f t="shared" si="9"/>
        <v>0.75119578223086136</v>
      </c>
      <c r="C53" s="3">
        <f t="shared" si="15"/>
        <v>0.23325893577145726</v>
      </c>
      <c r="D53" s="3">
        <f t="shared" si="15"/>
        <v>0.68243830219306478</v>
      </c>
      <c r="E53" s="3">
        <f t="shared" si="15"/>
        <v>0.98810886835561296</v>
      </c>
      <c r="F53" s="3">
        <f t="shared" si="15"/>
        <v>4.8568154350256132E-2</v>
      </c>
      <c r="G53" s="3">
        <f t="shared" si="10"/>
        <v>0.13503574056986004</v>
      </c>
      <c r="H53" s="3">
        <f t="shared" si="11"/>
        <v>0.5168742014507085</v>
      </c>
      <c r="I53" s="3">
        <f t="shared" si="12"/>
        <v>1.4091975189686601</v>
      </c>
      <c r="J53" s="3">
        <f t="shared" si="13"/>
        <v>0.13582690923288951</v>
      </c>
      <c r="K53" s="3">
        <f t="shared" si="14"/>
        <v>0.83465527774461423</v>
      </c>
      <c r="L53" s="3">
        <f t="shared" si="7"/>
        <v>3.0315896479667326</v>
      </c>
    </row>
    <row r="54" spans="1:12" x14ac:dyDescent="0.2">
      <c r="A54">
        <v>0.4</v>
      </c>
      <c r="B54" s="3">
        <f t="shared" si="9"/>
        <v>0.76674106422854271</v>
      </c>
      <c r="C54" s="3">
        <f t="shared" si="15"/>
        <v>0.26502740053348123</v>
      </c>
      <c r="D54" s="3">
        <f t="shared" si="15"/>
        <v>0.73497259946651883</v>
      </c>
      <c r="E54" s="3">
        <f t="shared" si="15"/>
        <v>0.9915071371483557</v>
      </c>
      <c r="F54" s="3">
        <f t="shared" si="15"/>
        <v>7.2426485361517731E-2</v>
      </c>
      <c r="G54" s="3">
        <f t="shared" si="10"/>
        <v>0.12921855036267713</v>
      </c>
      <c r="H54" s="3">
        <f t="shared" si="11"/>
        <v>0.56293696597484655</v>
      </c>
      <c r="I54" s="3">
        <f t="shared" si="12"/>
        <v>1.2666081734434047</v>
      </c>
      <c r="J54" s="3">
        <f t="shared" si="13"/>
        <v>9.7343686568549442E-2</v>
      </c>
      <c r="K54" s="3">
        <f t="shared" si="14"/>
        <v>1.2134548180332514</v>
      </c>
      <c r="L54" s="3">
        <f t="shared" si="7"/>
        <v>3.2695621943827291</v>
      </c>
    </row>
    <row r="55" spans="1:12" x14ac:dyDescent="0.2">
      <c r="A55">
        <v>0.5</v>
      </c>
      <c r="B55" s="3">
        <f t="shared" si="9"/>
        <v>0.78159746390236551</v>
      </c>
      <c r="C55" s="3">
        <f t="shared" si="15"/>
        <v>0.29943285752602705</v>
      </c>
      <c r="D55" s="3">
        <f t="shared" si="15"/>
        <v>0.78159746390236551</v>
      </c>
      <c r="E55" s="3">
        <f t="shared" si="15"/>
        <v>0.99394019850841575</v>
      </c>
      <c r="F55" s="3">
        <f t="shared" si="15"/>
        <v>0.10669059394565118</v>
      </c>
      <c r="G55" s="3">
        <f t="shared" si="10"/>
        <v>0.12333282236391366</v>
      </c>
      <c r="H55" s="3">
        <f t="shared" si="11"/>
        <v>0.6062434537298943</v>
      </c>
      <c r="I55" s="3">
        <f t="shared" si="12"/>
        <v>1.1099954012752231</v>
      </c>
      <c r="J55" s="3">
        <f t="shared" si="13"/>
        <v>6.9626808238716698E-2</v>
      </c>
      <c r="K55" s="3">
        <f t="shared" si="14"/>
        <v>1.72149553190948</v>
      </c>
      <c r="L55" s="3">
        <f t="shared" si="7"/>
        <v>3.6306940175172278</v>
      </c>
    </row>
    <row r="56" spans="1:12" x14ac:dyDescent="0.2">
      <c r="A56">
        <v>0.6</v>
      </c>
      <c r="B56" s="3">
        <f t="shared" si="9"/>
        <v>0.79575969771590827</v>
      </c>
      <c r="C56" s="3">
        <f t="shared" si="15"/>
        <v>0.33626130259564729</v>
      </c>
      <c r="D56" s="3">
        <f t="shared" si="15"/>
        <v>0.82200631421375348</v>
      </c>
      <c r="E56" s="3">
        <f t="shared" si="15"/>
        <v>0.99567926648008809</v>
      </c>
      <c r="F56" s="3">
        <f t="shared" si="15"/>
        <v>0.15446526508353467</v>
      </c>
      <c r="G56" s="3">
        <f t="shared" si="10"/>
        <v>0.11742518037205354</v>
      </c>
      <c r="H56" s="3">
        <f t="shared" si="11"/>
        <v>0.64501805663002154</v>
      </c>
      <c r="I56" s="3">
        <f t="shared" si="12"/>
        <v>0.95139334827609368</v>
      </c>
      <c r="J56" s="3">
        <f t="shared" si="13"/>
        <v>4.9731868877166657E-2</v>
      </c>
      <c r="K56" s="3">
        <f t="shared" si="14"/>
        <v>2.3590663045771323</v>
      </c>
      <c r="L56" s="3">
        <f t="shared" si="7"/>
        <v>4.1226347587324677</v>
      </c>
    </row>
    <row r="57" spans="1:12" x14ac:dyDescent="0.2">
      <c r="A57">
        <v>0.7</v>
      </c>
      <c r="B57" s="3">
        <f t="shared" si="9"/>
        <v>0.80922773616007804</v>
      </c>
      <c r="C57" s="3">
        <f t="shared" si="15"/>
        <v>0.3751935255315707</v>
      </c>
      <c r="D57" s="3">
        <f t="shared" si="15"/>
        <v>0.85631316724117079</v>
      </c>
      <c r="E57" s="3">
        <f t="shared" si="15"/>
        <v>0.99692079537852263</v>
      </c>
      <c r="F57" s="3">
        <f t="shared" si="15"/>
        <v>0.21840253609763444</v>
      </c>
      <c r="G57" s="3">
        <f t="shared" si="10"/>
        <v>0.11153825469427876</v>
      </c>
      <c r="H57" s="3">
        <f t="shared" si="11"/>
        <v>0.67748346395990011</v>
      </c>
      <c r="I57" s="3">
        <f t="shared" si="12"/>
        <v>0.80007362684580186</v>
      </c>
      <c r="J57" s="3">
        <f t="shared" si="13"/>
        <v>3.5485999271551688E-2</v>
      </c>
      <c r="K57" s="3">
        <f t="shared" si="14"/>
        <v>3.083320559097841</v>
      </c>
      <c r="L57" s="3">
        <f t="shared" si="7"/>
        <v>4.7079019038693737</v>
      </c>
    </row>
    <row r="58" spans="1:12" x14ac:dyDescent="0.2">
      <c r="A58">
        <v>0.8</v>
      </c>
      <c r="B58" s="3">
        <f t="shared" si="9"/>
        <v>0.82200631421375348</v>
      </c>
      <c r="C58" s="3">
        <f t="shared" si="15"/>
        <v>0.4158094770645927</v>
      </c>
      <c r="D58" s="3">
        <f t="shared" si="15"/>
        <v>0.88493326795445015</v>
      </c>
      <c r="E58" s="3">
        <f t="shared" si="15"/>
        <v>0.99780636664329125</v>
      </c>
      <c r="F58" s="3">
        <f t="shared" si="15"/>
        <v>0.29943285752602705</v>
      </c>
      <c r="G58" s="3">
        <f t="shared" si="10"/>
        <v>0.10571037203067706</v>
      </c>
      <c r="H58" s="3">
        <f t="shared" si="11"/>
        <v>0.70201555240032298</v>
      </c>
      <c r="I58" s="3">
        <f t="shared" si="12"/>
        <v>0.6621260308904533</v>
      </c>
      <c r="J58" s="3">
        <f t="shared" si="13"/>
        <v>2.5302774567922733E-2</v>
      </c>
      <c r="K58" s="3">
        <f t="shared" si="14"/>
        <v>3.7890215858118399</v>
      </c>
      <c r="L58" s="3">
        <f t="shared" si="7"/>
        <v>5.2841763157012158</v>
      </c>
    </row>
    <row r="59" spans="1:12" x14ac:dyDescent="0.2">
      <c r="A59">
        <v>0.9</v>
      </c>
      <c r="B59" s="3">
        <f t="shared" si="9"/>
        <v>0.83410441390148649</v>
      </c>
      <c r="C59" s="3">
        <f t="shared" si="15"/>
        <v>0.45760205922564895</v>
      </c>
      <c r="D59" s="3">
        <f t="shared" si="15"/>
        <v>0.90846209370667508</v>
      </c>
      <c r="E59" s="3">
        <f t="shared" si="15"/>
        <v>0.99843764904967103</v>
      </c>
      <c r="F59" s="3">
        <f t="shared" si="15"/>
        <v>0.39532091528599067</v>
      </c>
      <c r="G59" s="3">
        <f t="shared" si="10"/>
        <v>9.9975388841840679E-2</v>
      </c>
      <c r="H59" s="3">
        <f t="shared" si="11"/>
        <v>0.71730497824629347</v>
      </c>
      <c r="I59" s="3">
        <f t="shared" si="12"/>
        <v>0.5407395638259479</v>
      </c>
      <c r="J59" s="3">
        <f t="shared" si="13"/>
        <v>1.8032559713715469E-2</v>
      </c>
      <c r="K59" s="3">
        <f t="shared" si="14"/>
        <v>4.3177013490983356</v>
      </c>
      <c r="L59" s="3">
        <f t="shared" si="7"/>
        <v>5.6937538397261331</v>
      </c>
    </row>
    <row r="60" spans="1:12" x14ac:dyDescent="0.2">
      <c r="A60">
        <v>1</v>
      </c>
      <c r="B60" s="3">
        <f t="shared" si="9"/>
        <v>0.84553473491646525</v>
      </c>
      <c r="C60" s="3">
        <f t="shared" si="15"/>
        <v>0.5</v>
      </c>
      <c r="D60" s="3">
        <f t="shared" si="15"/>
        <v>0.92757351463848225</v>
      </c>
      <c r="E60" s="3">
        <f t="shared" si="15"/>
        <v>0.99888746396713979</v>
      </c>
      <c r="F60" s="3">
        <f t="shared" si="15"/>
        <v>0.5</v>
      </c>
      <c r="G60" s="3">
        <f t="shared" si="10"/>
        <v>9.4362652183085344E-2</v>
      </c>
      <c r="H60" s="3">
        <f t="shared" si="11"/>
        <v>0.72249999999999992</v>
      </c>
      <c r="I60" s="3">
        <f t="shared" si="12"/>
        <v>0.43684373449197061</v>
      </c>
      <c r="J60" s="3">
        <f t="shared" si="13"/>
        <v>1.2846608306797841E-2</v>
      </c>
      <c r="K60" s="3">
        <f t="shared" si="14"/>
        <v>4.515625</v>
      </c>
      <c r="L60" s="3">
        <f t="shared" si="7"/>
        <v>5.7821779949818541</v>
      </c>
    </row>
    <row r="61" spans="1:12" x14ac:dyDescent="0.2">
      <c r="A61">
        <v>1.1000000000000001</v>
      </c>
      <c r="B61" s="3">
        <f t="shared" si="9"/>
        <v>0.85631316724117079</v>
      </c>
      <c r="C61" s="3">
        <f t="shared" si="15"/>
        <v>0.542397940774351</v>
      </c>
      <c r="D61" s="3">
        <f t="shared" si="15"/>
        <v>0.94294541740107951</v>
      </c>
      <c r="E61" s="3">
        <f t="shared" si="15"/>
        <v>0.99920787586160476</v>
      </c>
      <c r="F61" s="3">
        <f t="shared" si="15"/>
        <v>0.60467908471400944</v>
      </c>
      <c r="G61" s="3">
        <f t="shared" si="10"/>
        <v>8.8897069649533533E-2</v>
      </c>
      <c r="H61" s="3">
        <f t="shared" si="11"/>
        <v>0.71730497824629336</v>
      </c>
      <c r="I61" s="3">
        <f t="shared" si="12"/>
        <v>0.34983032021500082</v>
      </c>
      <c r="J61" s="3">
        <f t="shared" si="13"/>
        <v>9.149701594727765E-3</v>
      </c>
      <c r="K61" s="3">
        <f t="shared" si="14"/>
        <v>4.3177013490983356</v>
      </c>
      <c r="L61" s="3">
        <f t="shared" si="7"/>
        <v>5.4828834188038913</v>
      </c>
    </row>
    <row r="62" spans="1:12" x14ac:dyDescent="0.2">
      <c r="A62">
        <v>1.2</v>
      </c>
      <c r="B62" s="3">
        <f t="shared" si="9"/>
        <v>0.86645827746678761</v>
      </c>
      <c r="C62" s="3">
        <f t="shared" si="15"/>
        <v>0.5841905229354073</v>
      </c>
      <c r="D62" s="3">
        <f t="shared" si="15"/>
        <v>0.95521229695021315</v>
      </c>
      <c r="E62" s="3">
        <f t="shared" si="15"/>
        <v>0.99943606079130776</v>
      </c>
      <c r="F62" s="3">
        <f t="shared" si="15"/>
        <v>0.70056714247397289</v>
      </c>
      <c r="G62" s="3">
        <f t="shared" si="10"/>
        <v>8.359926905796411E-2</v>
      </c>
      <c r="H62" s="3">
        <f t="shared" si="11"/>
        <v>0.70201555240032298</v>
      </c>
      <c r="I62" s="3">
        <f t="shared" si="12"/>
        <v>0.2781884249962846</v>
      </c>
      <c r="J62" s="3">
        <f t="shared" si="13"/>
        <v>6.5154608553788127E-3</v>
      </c>
      <c r="K62" s="3">
        <f t="shared" si="14"/>
        <v>3.7890215858118403</v>
      </c>
      <c r="L62" s="3">
        <f t="shared" si="7"/>
        <v>4.8593402931217913</v>
      </c>
    </row>
    <row r="63" spans="1:12" x14ac:dyDescent="0.2">
      <c r="A63">
        <v>1.3</v>
      </c>
      <c r="B63" s="3">
        <f t="shared" si="9"/>
        <v>0.87599081822860181</v>
      </c>
      <c r="C63" s="3">
        <f t="shared" si="15"/>
        <v>0.6248064744684293</v>
      </c>
      <c r="D63" s="3">
        <f t="shared" si="15"/>
        <v>0.96493982936561939</v>
      </c>
      <c r="E63" s="3">
        <f t="shared" si="15"/>
        <v>0.99959853955241718</v>
      </c>
      <c r="F63" s="3">
        <f t="shared" si="15"/>
        <v>0.78159746390236551</v>
      </c>
      <c r="G63" s="3">
        <f t="shared" si="10"/>
        <v>7.8485828579125741E-2</v>
      </c>
      <c r="H63" s="3">
        <f t="shared" si="11"/>
        <v>0.6774834639599</v>
      </c>
      <c r="I63" s="3">
        <f t="shared" si="12"/>
        <v>0.21998578533922031</v>
      </c>
      <c r="J63" s="3">
        <f t="shared" si="13"/>
        <v>4.6390196431817955E-3</v>
      </c>
      <c r="K63" s="3">
        <f t="shared" si="14"/>
        <v>3.0833205590978419</v>
      </c>
      <c r="L63" s="3">
        <f t="shared" si="7"/>
        <v>4.0639146566192696</v>
      </c>
    </row>
    <row r="64" spans="1:12" x14ac:dyDescent="0.2">
      <c r="A64">
        <v>1.4</v>
      </c>
      <c r="B64" s="3">
        <f t="shared" si="9"/>
        <v>0.88493326795445015</v>
      </c>
      <c r="C64" s="3">
        <f t="shared" si="15"/>
        <v>0.66373869740435265</v>
      </c>
      <c r="D64" s="3">
        <f t="shared" si="15"/>
        <v>0.97261518904987432</v>
      </c>
      <c r="E64" s="3">
        <f t="shared" si="15"/>
        <v>0.99971421929915805</v>
      </c>
      <c r="F64" s="3">
        <f t="shared" si="15"/>
        <v>0.84553473491646525</v>
      </c>
      <c r="G64" s="3">
        <f t="shared" si="10"/>
        <v>7.3569558987828146E-2</v>
      </c>
      <c r="H64" s="3">
        <f t="shared" si="11"/>
        <v>0.64501805663002154</v>
      </c>
      <c r="I64" s="3">
        <f t="shared" si="12"/>
        <v>0.17319332722348349</v>
      </c>
      <c r="J64" s="3">
        <f t="shared" si="13"/>
        <v>3.3026807894932435E-3</v>
      </c>
      <c r="K64" s="3">
        <f t="shared" si="14"/>
        <v>2.3590663045771341</v>
      </c>
      <c r="L64" s="3">
        <f t="shared" si="7"/>
        <v>3.2541499282079602</v>
      </c>
    </row>
    <row r="65" spans="1:12" x14ac:dyDescent="0.2">
      <c r="A65">
        <v>1.50000000000001</v>
      </c>
      <c r="B65" s="3">
        <f t="shared" si="9"/>
        <v>0.89330940605434961</v>
      </c>
      <c r="C65" s="3">
        <f t="shared" si="15"/>
        <v>0.70056714247397645</v>
      </c>
      <c r="D65" s="3">
        <f t="shared" si="15"/>
        <v>0.97864744383897995</v>
      </c>
      <c r="E65" s="3">
        <f t="shared" si="15"/>
        <v>0.9997965730219448</v>
      </c>
      <c r="F65" s="3">
        <f t="shared" si="15"/>
        <v>0.89330940605435283</v>
      </c>
      <c r="G65" s="3">
        <f t="shared" si="10"/>
        <v>6.8859821276378741E-2</v>
      </c>
      <c r="H65" s="3">
        <f t="shared" si="11"/>
        <v>0.6062434537298903</v>
      </c>
      <c r="I65" s="3">
        <f t="shared" si="12"/>
        <v>0.13588030085293451</v>
      </c>
      <c r="J65" s="3">
        <f t="shared" si="13"/>
        <v>2.3511374842088676E-3</v>
      </c>
      <c r="K65" s="3">
        <f t="shared" si="14"/>
        <v>1.7214955319094232</v>
      </c>
      <c r="L65" s="3">
        <f t="shared" si="7"/>
        <v>2.5348302452528357</v>
      </c>
    </row>
    <row r="66" spans="1:12" x14ac:dyDescent="0.2">
      <c r="A66">
        <v>1.6</v>
      </c>
      <c r="B66" s="3">
        <f t="shared" si="9"/>
        <v>0.90114392682183064</v>
      </c>
      <c r="C66" s="3">
        <f t="shared" si="15"/>
        <v>0.73497259946651883</v>
      </c>
      <c r="D66" s="3">
        <f t="shared" si="15"/>
        <v>0.98337364389211834</v>
      </c>
      <c r="E66" s="3">
        <f t="shared" si="15"/>
        <v>0.99985519822390823</v>
      </c>
      <c r="F66" s="3">
        <f t="shared" si="15"/>
        <v>0.92757351463848225</v>
      </c>
      <c r="G66" s="3">
        <f t="shared" si="10"/>
        <v>6.4362864856187377E-2</v>
      </c>
      <c r="H66" s="3">
        <f t="shared" si="11"/>
        <v>0.56293696597484655</v>
      </c>
      <c r="I66" s="3">
        <f t="shared" si="12"/>
        <v>0.10631535733893729</v>
      </c>
      <c r="J66" s="3">
        <f t="shared" si="13"/>
        <v>1.6736661466925148E-3</v>
      </c>
      <c r="K66" s="3">
        <f t="shared" si="14"/>
        <v>1.2134548180332518</v>
      </c>
      <c r="L66" s="3">
        <f t="shared" si="7"/>
        <v>1.9487436723499156</v>
      </c>
    </row>
    <row r="67" spans="1:12" x14ac:dyDescent="0.2">
      <c r="A67">
        <v>1.7</v>
      </c>
      <c r="B67" s="3">
        <f t="shared" si="9"/>
        <v>0.90846209370667508</v>
      </c>
      <c r="C67" s="3">
        <f t="shared" si="15"/>
        <v>0.76674106422854271</v>
      </c>
      <c r="D67" s="3">
        <f t="shared" si="15"/>
        <v>0.98706756506103588</v>
      </c>
      <c r="E67" s="3">
        <f t="shared" si="15"/>
        <v>0.9998969300913515</v>
      </c>
      <c r="F67" s="3">
        <f t="shared" si="15"/>
        <v>0.95143184564974381</v>
      </c>
      <c r="G67" s="3">
        <f t="shared" si="10"/>
        <v>6.0082173758438648E-2</v>
      </c>
      <c r="H67" s="3">
        <f t="shared" si="11"/>
        <v>0.5168742014507085</v>
      </c>
      <c r="I67" s="3">
        <f t="shared" si="12"/>
        <v>8.3005628893502062E-2</v>
      </c>
      <c r="J67" s="3">
        <f t="shared" si="13"/>
        <v>1.1913653374025154E-3</v>
      </c>
      <c r="K67" s="3">
        <f t="shared" si="14"/>
        <v>0.8346552777446149</v>
      </c>
      <c r="L67" s="3">
        <f t="shared" si="7"/>
        <v>1.4958086471846666</v>
      </c>
    </row>
    <row r="68" spans="1:12" x14ac:dyDescent="0.2">
      <c r="A68">
        <v>1.80000000000001</v>
      </c>
      <c r="B68" s="3">
        <f t="shared" si="9"/>
        <v>0.91528943426926479</v>
      </c>
      <c r="C68" s="3">
        <f t="shared" si="15"/>
        <v>0.79575969771591093</v>
      </c>
      <c r="D68" s="3">
        <f t="shared" si="15"/>
        <v>0.9899491861165266</v>
      </c>
      <c r="E68" s="3">
        <f t="shared" si="15"/>
        <v>0.99992663571836227</v>
      </c>
      <c r="F68" s="3">
        <f t="shared" si="15"/>
        <v>0.96770453530155087</v>
      </c>
      <c r="G68" s="3">
        <f t="shared" si="10"/>
        <v>5.6018810479166854E-2</v>
      </c>
      <c r="H68" s="3">
        <f t="shared" si="11"/>
        <v>0.46970072148820963</v>
      </c>
      <c r="I68" s="3">
        <f t="shared" si="12"/>
        <v>6.4698542141955029E-2</v>
      </c>
      <c r="J68" s="3">
        <f t="shared" si="13"/>
        <v>8.4802887613819565E-4</v>
      </c>
      <c r="K68" s="3">
        <f t="shared" si="14"/>
        <v>0.564497697079134</v>
      </c>
      <c r="L68" s="3">
        <f t="shared" si="7"/>
        <v>1.1557638000646038</v>
      </c>
    </row>
    <row r="69" spans="1:12" x14ac:dyDescent="0.2">
      <c r="A69">
        <v>1.9000000000000099</v>
      </c>
      <c r="B69" s="3">
        <f t="shared" si="9"/>
        <v>0.921651475036941</v>
      </c>
      <c r="C69" s="3">
        <f t="shared" si="15"/>
        <v>0.82200631421375592</v>
      </c>
      <c r="D69" s="3">
        <f t="shared" si="15"/>
        <v>0.99219379875022351</v>
      </c>
      <c r="E69" s="3">
        <f t="shared" si="15"/>
        <v>0.99994778037735566</v>
      </c>
      <c r="F69" s="3">
        <f t="shared" si="15"/>
        <v>0.97864744383898039</v>
      </c>
      <c r="G69" s="3">
        <f t="shared" si="10"/>
        <v>5.2171749275401705E-2</v>
      </c>
      <c r="H69" s="3">
        <f t="shared" si="11"/>
        <v>0.42284148812270372</v>
      </c>
      <c r="I69" s="3">
        <f t="shared" si="12"/>
        <v>5.0363582228038668E-2</v>
      </c>
      <c r="J69" s="3">
        <f t="shared" si="13"/>
        <v>6.036273149319138E-4</v>
      </c>
      <c r="K69" s="3">
        <f t="shared" si="14"/>
        <v>0.37744528014703266</v>
      </c>
      <c r="L69" s="3">
        <f t="shared" si="7"/>
        <v>0.90342572708810875</v>
      </c>
    </row>
    <row r="70" spans="1:12" x14ac:dyDescent="0.2">
      <c r="A70">
        <v>2.0000000000000102</v>
      </c>
      <c r="B70" s="3">
        <f t="shared" si="9"/>
        <v>0.92757351463848281</v>
      </c>
      <c r="C70" s="3">
        <f t="shared" ref="C70:F90" si="16">C$6+(1-C$6)/(1+EXP(-D*C$4*($A70-C$5)))</f>
        <v>0.84553473491646747</v>
      </c>
      <c r="D70" s="3">
        <f t="shared" si="16"/>
        <v>0.99394019850841597</v>
      </c>
      <c r="E70" s="3">
        <f t="shared" si="16"/>
        <v>0.99996283106289707</v>
      </c>
      <c r="F70" s="3">
        <f t="shared" si="16"/>
        <v>0.98593637295675507</v>
      </c>
      <c r="G70" s="3">
        <f t="shared" si="10"/>
        <v>4.8538192721329726E-2</v>
      </c>
      <c r="H70" s="3">
        <f t="shared" si="11"/>
        <v>0.37745060873233693</v>
      </c>
      <c r="I70" s="3">
        <f t="shared" si="12"/>
        <v>3.9165079634276713E-2</v>
      </c>
      <c r="J70" s="3">
        <f t="shared" si="13"/>
        <v>4.2965694242436272E-4</v>
      </c>
      <c r="K70" s="3">
        <f t="shared" si="14"/>
        <v>0.25045176096725402</v>
      </c>
      <c r="L70" s="3">
        <f t="shared" si="7"/>
        <v>0.71603529899762175</v>
      </c>
    </row>
    <row r="71" spans="1:12" x14ac:dyDescent="0.2">
      <c r="A71">
        <v>2.1</v>
      </c>
      <c r="B71" s="3">
        <f t="shared" si="9"/>
        <v>0.93308043297193133</v>
      </c>
      <c r="C71" s="3">
        <f t="shared" si="16"/>
        <v>0.86645827746678761</v>
      </c>
      <c r="D71" s="3">
        <f t="shared" si="16"/>
        <v>0.99529774615734345</v>
      </c>
      <c r="E71" s="3">
        <f t="shared" si="16"/>
        <v>0.99997354397021299</v>
      </c>
      <c r="F71" s="3">
        <f t="shared" si="16"/>
        <v>0.99076063677627124</v>
      </c>
      <c r="G71" s="3">
        <f t="shared" si="10"/>
        <v>4.5113867121770138E-2</v>
      </c>
      <c r="H71" s="3">
        <f t="shared" si="11"/>
        <v>0.33439707623185644</v>
      </c>
      <c r="I71" s="3">
        <f t="shared" si="12"/>
        <v>3.0432627591091124E-2</v>
      </c>
      <c r="J71" s="3">
        <f t="shared" si="13"/>
        <v>3.0582361324520466E-4</v>
      </c>
      <c r="K71" s="3">
        <f t="shared" si="14"/>
        <v>0.16534407787401209</v>
      </c>
      <c r="L71" s="3">
        <f t="shared" si="7"/>
        <v>0.57559347243197501</v>
      </c>
    </row>
    <row r="72" spans="1:12" x14ac:dyDescent="0.2">
      <c r="A72">
        <v>2.2000000000000099</v>
      </c>
      <c r="B72" s="3">
        <f t="shared" si="9"/>
        <v>0.93819653373641188</v>
      </c>
      <c r="C72" s="3">
        <f t="shared" si="16"/>
        <v>0.88493326795445193</v>
      </c>
      <c r="D72" s="3">
        <f t="shared" si="16"/>
        <v>0.99635228517922525</v>
      </c>
      <c r="E72" s="3">
        <f t="shared" si="16"/>
        <v>0.99998116923954716</v>
      </c>
      <c r="F72" s="3">
        <f t="shared" si="16"/>
        <v>0.9939401985084162</v>
      </c>
      <c r="G72" s="3">
        <f t="shared" si="10"/>
        <v>4.1893293925956913E-2</v>
      </c>
      <c r="H72" s="3">
        <f t="shared" si="11"/>
        <v>0.29427823595130864</v>
      </c>
      <c r="I72" s="3">
        <f t="shared" si="12"/>
        <v>2.3632744505340229E-2</v>
      </c>
      <c r="J72" s="3">
        <f t="shared" si="13"/>
        <v>2.1767949168724273E-4</v>
      </c>
      <c r="K72" s="3">
        <f t="shared" si="14"/>
        <v>0.10879188787298691</v>
      </c>
      <c r="L72" s="3">
        <f t="shared" si="7"/>
        <v>0.46881384174727991</v>
      </c>
    </row>
    <row r="73" spans="1:12" x14ac:dyDescent="0.2">
      <c r="A73">
        <v>2.30000000000001</v>
      </c>
      <c r="B73" s="3">
        <f t="shared" si="9"/>
        <v>0.94294541740107995</v>
      </c>
      <c r="C73" s="3">
        <f t="shared" si="16"/>
        <v>0.90114392682183209</v>
      </c>
      <c r="D73" s="3">
        <f t="shared" si="16"/>
        <v>0.99717100288452676</v>
      </c>
      <c r="E73" s="3">
        <f t="shared" si="16"/>
        <v>0.99998659675080737</v>
      </c>
      <c r="F73" s="3">
        <f t="shared" si="16"/>
        <v>0.99602995538441153</v>
      </c>
      <c r="G73" s="3">
        <f t="shared" si="10"/>
        <v>3.8870035579444254E-2</v>
      </c>
      <c r="H73" s="3">
        <f t="shared" si="11"/>
        <v>0.25745145942474618</v>
      </c>
      <c r="I73" s="3">
        <f t="shared" si="12"/>
        <v>1.834351277488724E-2</v>
      </c>
      <c r="J73" s="3">
        <f t="shared" si="13"/>
        <v>1.5493948394650013E-4</v>
      </c>
      <c r="K73" s="3">
        <f t="shared" si="14"/>
        <v>7.1424243214180477E-2</v>
      </c>
      <c r="L73" s="3">
        <f t="shared" si="7"/>
        <v>0.3862441904772046</v>
      </c>
    </row>
    <row r="74" spans="1:12" x14ac:dyDescent="0.2">
      <c r="A74">
        <v>2.4000000000000101</v>
      </c>
      <c r="B74" s="3">
        <f t="shared" ref="B74:B90" si="17">c_+(1-c_)/(1+EXP(-D*a*(A74-b)))</f>
        <v>0.94734988156469757</v>
      </c>
      <c r="C74" s="3">
        <f t="shared" si="16"/>
        <v>0.91528943426926557</v>
      </c>
      <c r="D74" s="3">
        <f t="shared" si="16"/>
        <v>0.99780636664329125</v>
      </c>
      <c r="E74" s="3">
        <f t="shared" si="16"/>
        <v>0.99999045992814084</v>
      </c>
      <c r="F74" s="3">
        <f t="shared" si="16"/>
        <v>0.99740093223767678</v>
      </c>
      <c r="G74" s="3">
        <f t="shared" ref="G74:G90" si="18">(D*a)^2*(1-B74)/B74*((B74-c_)/(1-c_))^2</f>
        <v>3.6036915302776883E-2</v>
      </c>
      <c r="H74" s="3">
        <f t="shared" ref="H74:H90" si="19">(D*$C$4)^2*(1-C74)/C74*((C74-$C$6)/(1-$C$6))^2</f>
        <v>0.22407524191666559</v>
      </c>
      <c r="I74" s="3">
        <f t="shared" ref="I74:I90" si="20">(D*$D$4)^2*(1-D74)/D74*((D74-$D$6)/(1-$D$6))^2</f>
        <v>1.4232810694456538E-2</v>
      </c>
      <c r="J74" s="3">
        <f t="shared" ref="J74:J90" si="21">(D*E$4)^2*(1-E74)/E74*((E74-E$6)/(1-E$6))^2</f>
        <v>1.1028217858194205E-4</v>
      </c>
      <c r="K74" s="3">
        <f t="shared" ref="K74:K90" si="22">(D*F$4)^2*(1-F74)/F74*((F74-E$6)/(1-F$6))^2</f>
        <v>4.6823646501689339E-2</v>
      </c>
      <c r="L74" s="3">
        <f t="shared" si="7"/>
        <v>0.3212788965941703</v>
      </c>
    </row>
    <row r="75" spans="1:12" x14ac:dyDescent="0.2">
      <c r="A75">
        <v>2.5000000000000102</v>
      </c>
      <c r="B75" s="3">
        <f t="shared" si="17"/>
        <v>0.95143184564974426</v>
      </c>
      <c r="C75" s="3">
        <f t="shared" si="16"/>
        <v>0.92757351463848337</v>
      </c>
      <c r="D75" s="3">
        <f t="shared" si="16"/>
        <v>0.99829927758856485</v>
      </c>
      <c r="E75" s="3">
        <f t="shared" si="16"/>
        <v>0.99999320964130201</v>
      </c>
      <c r="F75" s="3">
        <f t="shared" si="16"/>
        <v>0.99829927758856485</v>
      </c>
      <c r="G75" s="3">
        <f t="shared" si="18"/>
        <v>3.3386211109784306E-2</v>
      </c>
      <c r="H75" s="3">
        <f t="shared" si="19"/>
        <v>0.19415277088531752</v>
      </c>
      <c r="I75" s="3">
        <f t="shared" si="20"/>
        <v>1.1040139280530346E-2</v>
      </c>
      <c r="J75" s="3">
        <f t="shared" si="21"/>
        <v>7.8496013529108689E-5</v>
      </c>
      <c r="K75" s="3">
        <f t="shared" si="22"/>
        <v>3.0667053557028739E-2</v>
      </c>
      <c r="L75" s="3">
        <f t="shared" ref="L75:L90" si="23">SUM(G75:K75)</f>
        <v>0.26932467084619</v>
      </c>
    </row>
    <row r="76" spans="1:12" x14ac:dyDescent="0.2">
      <c r="A76">
        <v>2.6000000000000099</v>
      </c>
      <c r="B76" s="3">
        <f t="shared" si="17"/>
        <v>0.95521229695021359</v>
      </c>
      <c r="C76" s="3">
        <f t="shared" si="16"/>
        <v>0.93819653373641243</v>
      </c>
      <c r="D76" s="3">
        <f t="shared" si="16"/>
        <v>0.99868157744676611</v>
      </c>
      <c r="E76" s="3">
        <f t="shared" si="16"/>
        <v>0.99999516681473821</v>
      </c>
      <c r="F76" s="3">
        <f t="shared" si="16"/>
        <v>0.99888746396713979</v>
      </c>
      <c r="G76" s="3">
        <f t="shared" si="18"/>
        <v>3.0909824999586881E-2</v>
      </c>
      <c r="H76" s="3">
        <f t="shared" si="19"/>
        <v>0.16757317570382621</v>
      </c>
      <c r="I76" s="3">
        <f t="shared" si="20"/>
        <v>8.5617397596205961E-3</v>
      </c>
      <c r="J76" s="3">
        <f t="shared" si="21"/>
        <v>5.5871351588368487E-5</v>
      </c>
      <c r="K76" s="3">
        <f t="shared" si="22"/>
        <v>2.0072825479371628E-2</v>
      </c>
      <c r="L76" s="3">
        <f t="shared" si="23"/>
        <v>0.2271734372939937</v>
      </c>
    </row>
    <row r="77" spans="1:12" x14ac:dyDescent="0.2">
      <c r="A77">
        <v>2.7000000000000099</v>
      </c>
      <c r="B77" s="3">
        <f t="shared" si="17"/>
        <v>0.95871125518989508</v>
      </c>
      <c r="C77" s="3">
        <f t="shared" si="16"/>
        <v>0.94734988156469802</v>
      </c>
      <c r="D77" s="3">
        <f t="shared" si="16"/>
        <v>0.99897802933714197</v>
      </c>
      <c r="E77" s="3">
        <f t="shared" si="16"/>
        <v>0.99999655987737412</v>
      </c>
      <c r="F77" s="3">
        <f t="shared" si="16"/>
        <v>0.99927237728124074</v>
      </c>
      <c r="G77" s="3">
        <f t="shared" si="18"/>
        <v>2.8599428701625157E-2</v>
      </c>
      <c r="H77" s="3">
        <f t="shared" si="19"/>
        <v>0.14414766121110639</v>
      </c>
      <c r="I77" s="3">
        <f t="shared" si="20"/>
        <v>6.6385728679419203E-3</v>
      </c>
      <c r="J77" s="3">
        <f t="shared" si="21"/>
        <v>3.976768074894742E-5</v>
      </c>
      <c r="K77" s="3">
        <f t="shared" si="22"/>
        <v>1.3133122441137407E-2</v>
      </c>
      <c r="L77" s="3">
        <f t="shared" si="23"/>
        <v>0.19255855290255983</v>
      </c>
    </row>
    <row r="78" spans="1:12" x14ac:dyDescent="0.2">
      <c r="A78">
        <v>2.80000000000001</v>
      </c>
      <c r="B78" s="3">
        <f t="shared" si="17"/>
        <v>0.96194775292900814</v>
      </c>
      <c r="C78" s="3">
        <f t="shared" si="16"/>
        <v>0.95521229695021392</v>
      </c>
      <c r="D78" s="3">
        <f t="shared" si="16"/>
        <v>0.99920787586160498</v>
      </c>
      <c r="E78" s="3">
        <f t="shared" si="16"/>
        <v>0.99999755142038016</v>
      </c>
      <c r="F78" s="3">
        <f t="shared" si="16"/>
        <v>0.99952418238116159</v>
      </c>
      <c r="G78" s="3">
        <f t="shared" si="18"/>
        <v>2.6446587649874433E-2</v>
      </c>
      <c r="H78" s="3">
        <f t="shared" si="19"/>
        <v>0.12363929999834662</v>
      </c>
      <c r="I78" s="3">
        <f t="shared" si="20"/>
        <v>5.146707147032927E-3</v>
      </c>
      <c r="J78" s="3">
        <f t="shared" si="21"/>
        <v>2.8305511096887158E-5</v>
      </c>
      <c r="K78" s="3">
        <f t="shared" si="22"/>
        <v>8.5903663468033138E-3</v>
      </c>
      <c r="L78" s="3">
        <f t="shared" si="23"/>
        <v>0.16385126665315419</v>
      </c>
    </row>
    <row r="79" spans="1:12" x14ac:dyDescent="0.2">
      <c r="A79">
        <v>2.9000000000000101</v>
      </c>
      <c r="B79" s="3">
        <f t="shared" si="17"/>
        <v>0.96493982936561962</v>
      </c>
      <c r="C79" s="3">
        <f t="shared" si="16"/>
        <v>0.96194775292900858</v>
      </c>
      <c r="D79" s="3">
        <f t="shared" si="16"/>
        <v>0.99938606047494472</v>
      </c>
      <c r="E79" s="3">
        <f t="shared" si="16"/>
        <v>0.99999825717246382</v>
      </c>
      <c r="F79" s="3">
        <f t="shared" si="16"/>
        <v>0.99968887356184366</v>
      </c>
      <c r="G79" s="3">
        <f t="shared" si="18"/>
        <v>2.4442865037690997E-2</v>
      </c>
      <c r="H79" s="3">
        <f t="shared" si="19"/>
        <v>0.10578635059949656</v>
      </c>
      <c r="I79" s="3">
        <f t="shared" si="20"/>
        <v>3.9896908280548753E-3</v>
      </c>
      <c r="J79" s="3">
        <f t="shared" si="21"/>
        <v>2.0147051205315015E-5</v>
      </c>
      <c r="K79" s="3">
        <f t="shared" si="22"/>
        <v>5.6179728453307409E-3</v>
      </c>
      <c r="L79" s="3">
        <f t="shared" si="23"/>
        <v>0.13985702636177849</v>
      </c>
    </row>
    <row r="80" spans="1:12" x14ac:dyDescent="0.2">
      <c r="A80">
        <v>3.0000000000000102</v>
      </c>
      <c r="B80" s="3">
        <f t="shared" si="17"/>
        <v>0.96770453530154976</v>
      </c>
      <c r="C80" s="3">
        <f t="shared" si="16"/>
        <v>0.96770453530154998</v>
      </c>
      <c r="D80" s="3">
        <f t="shared" si="16"/>
        <v>0.99952418238116159</v>
      </c>
      <c r="E80" s="3">
        <f t="shared" si="16"/>
        <v>0.99999875950645889</v>
      </c>
      <c r="F80" s="3">
        <f t="shared" si="16"/>
        <v>0.9997965730219448</v>
      </c>
      <c r="G80" s="3">
        <f t="shared" si="18"/>
        <v>2.2579907883166103E-2</v>
      </c>
      <c r="H80" s="3">
        <f t="shared" si="19"/>
        <v>9.0319631532663799E-2</v>
      </c>
      <c r="I80" s="3">
        <f t="shared" si="20"/>
        <v>3.092531884849193E-3</v>
      </c>
      <c r="J80" s="3">
        <f t="shared" si="21"/>
        <v>1.4340087546427393E-5</v>
      </c>
      <c r="K80" s="3">
        <f t="shared" si="22"/>
        <v>3.673652319076356E-3</v>
      </c>
      <c r="L80" s="3">
        <f t="shared" si="23"/>
        <v>0.11968006370730189</v>
      </c>
    </row>
    <row r="81" spans="1:12" x14ac:dyDescent="0.2">
      <c r="A81">
        <v>3.1000000000000099</v>
      </c>
      <c r="B81" s="3">
        <f t="shared" si="17"/>
        <v>0.97025794727035763</v>
      </c>
      <c r="C81" s="3">
        <f t="shared" si="16"/>
        <v>0.97261518904987465</v>
      </c>
      <c r="D81" s="3">
        <f t="shared" si="16"/>
        <v>0.99963124158359595</v>
      </c>
      <c r="E81" s="3">
        <f t="shared" si="16"/>
        <v>0.99999911705319611</v>
      </c>
      <c r="F81" s="3">
        <f t="shared" si="16"/>
        <v>0.99986699622046959</v>
      </c>
      <c r="G81" s="3">
        <f t="shared" si="18"/>
        <v>2.0849517038502741E-2</v>
      </c>
      <c r="H81" s="3">
        <f t="shared" si="19"/>
        <v>7.697481209932508E-2</v>
      </c>
      <c r="I81" s="3">
        <f t="shared" si="20"/>
        <v>2.3969673747075439E-3</v>
      </c>
      <c r="J81" s="3">
        <f t="shared" si="21"/>
        <v>1.0206856040882957E-5</v>
      </c>
      <c r="K81" s="3">
        <f t="shared" si="22"/>
        <v>2.402061242045958E-3</v>
      </c>
      <c r="L81" s="3">
        <f t="shared" si="23"/>
        <v>0.10263356461062222</v>
      </c>
    </row>
    <row r="82" spans="1:12" x14ac:dyDescent="0.2">
      <c r="A82">
        <v>3.2000000000000099</v>
      </c>
      <c r="B82" s="3">
        <f t="shared" si="17"/>
        <v>0.97261518904987443</v>
      </c>
      <c r="C82" s="3">
        <f t="shared" si="16"/>
        <v>0.97679706185435622</v>
      </c>
      <c r="D82" s="3">
        <f t="shared" si="16"/>
        <v>0.99971421929915805</v>
      </c>
      <c r="E82" s="3">
        <f t="shared" si="16"/>
        <v>0.99999937154450846</v>
      </c>
      <c r="F82" s="3">
        <f t="shared" si="16"/>
        <v>0.99991304214323196</v>
      </c>
      <c r="G82" s="3">
        <f t="shared" si="18"/>
        <v>1.9243703024831426E-2</v>
      </c>
      <c r="H82" s="3">
        <f t="shared" si="19"/>
        <v>6.5500583622383771E-2</v>
      </c>
      <c r="I82" s="3">
        <f t="shared" si="20"/>
        <v>1.8577579440899493E-3</v>
      </c>
      <c r="J82" s="3">
        <f t="shared" si="21"/>
        <v>7.2649409164600645E-6</v>
      </c>
      <c r="K82" s="3">
        <f t="shared" si="22"/>
        <v>1.5705397052291255E-3</v>
      </c>
      <c r="L82" s="3">
        <f t="shared" si="23"/>
        <v>8.817984923745073E-2</v>
      </c>
    </row>
    <row r="83" spans="1:12" x14ac:dyDescent="0.2">
      <c r="A83">
        <v>3.30000000000001</v>
      </c>
      <c r="B83" s="3">
        <f t="shared" si="17"/>
        <v>0.97479045899800931</v>
      </c>
      <c r="C83" s="3">
        <f t="shared" si="16"/>
        <v>0.98035323005231156</v>
      </c>
      <c r="D83" s="3">
        <f t="shared" si="16"/>
        <v>0.9997785295741396</v>
      </c>
      <c r="E83" s="3">
        <f t="shared" si="16"/>
        <v>0.99999955268395091</v>
      </c>
      <c r="F83" s="3">
        <f t="shared" si="16"/>
        <v>0.99994314786899352</v>
      </c>
      <c r="G83" s="3">
        <f t="shared" si="18"/>
        <v>1.7754729482122086E-2</v>
      </c>
      <c r="H83" s="3">
        <f t="shared" si="19"/>
        <v>5.5663637953318905E-2</v>
      </c>
      <c r="I83" s="3">
        <f t="shared" si="20"/>
        <v>1.4397925020624522E-3</v>
      </c>
      <c r="J83" s="3">
        <f t="shared" si="21"/>
        <v>5.1709712144246304E-6</v>
      </c>
      <c r="K83" s="3">
        <f t="shared" si="22"/>
        <v>1.0268332353278375E-3</v>
      </c>
      <c r="L83" s="3">
        <f t="shared" si="23"/>
        <v>7.5890164144045702E-2</v>
      </c>
    </row>
    <row r="84" spans="1:12" x14ac:dyDescent="0.2">
      <c r="A84">
        <v>3.4000000000000101</v>
      </c>
      <c r="B84" s="3">
        <f t="shared" si="17"/>
        <v>0.976797061854356</v>
      </c>
      <c r="C84" s="3">
        <f t="shared" si="16"/>
        <v>0.98337364389211857</v>
      </c>
      <c r="D84" s="3">
        <f t="shared" si="16"/>
        <v>0.99982837035756622</v>
      </c>
      <c r="E84" s="3">
        <f t="shared" si="16"/>
        <v>0.99999968161367037</v>
      </c>
      <c r="F84" s="3">
        <f t="shared" si="16"/>
        <v>0.99996283106289707</v>
      </c>
      <c r="G84" s="3">
        <f t="shared" si="18"/>
        <v>1.6375145905596095E-2</v>
      </c>
      <c r="H84" s="3">
        <f t="shared" si="19"/>
        <v>4.7251269928415954E-2</v>
      </c>
      <c r="I84" s="3">
        <f t="shared" si="20"/>
        <v>1.1158302075117618E-3</v>
      </c>
      <c r="J84" s="3">
        <f t="shared" si="21"/>
        <v>3.6805447987346921E-6</v>
      </c>
      <c r="K84" s="3">
        <f t="shared" si="22"/>
        <v>6.7133897253806685E-4</v>
      </c>
      <c r="L84" s="3">
        <f t="shared" si="23"/>
        <v>6.5417265558860613E-2</v>
      </c>
    </row>
    <row r="85" spans="1:12" x14ac:dyDescent="0.2">
      <c r="A85">
        <v>3.5000000000000102</v>
      </c>
      <c r="B85" s="3">
        <f t="shared" si="17"/>
        <v>0.97864744383897972</v>
      </c>
      <c r="C85" s="3">
        <f t="shared" si="16"/>
        <v>0.98593637295675463</v>
      </c>
      <c r="D85" s="3">
        <f t="shared" si="16"/>
        <v>0.99986699622046959</v>
      </c>
      <c r="E85" s="3">
        <f t="shared" si="16"/>
        <v>0.9999997733820386</v>
      </c>
      <c r="F85" s="3">
        <f t="shared" si="16"/>
        <v>0.99997569975925682</v>
      </c>
      <c r="G85" s="3">
        <f t="shared" si="18"/>
        <v>1.5097811205881767E-2</v>
      </c>
      <c r="H85" s="3">
        <f t="shared" si="19"/>
        <v>4.0072281754761886E-2</v>
      </c>
      <c r="I85" s="3">
        <f t="shared" si="20"/>
        <v>8.6474204713654472E-4</v>
      </c>
      <c r="J85" s="3">
        <f t="shared" si="21"/>
        <v>2.6197030400697465E-6</v>
      </c>
      <c r="K85" s="3">
        <f t="shared" si="22"/>
        <v>4.3891243248673416E-4</v>
      </c>
      <c r="L85" s="3">
        <f t="shared" si="23"/>
        <v>5.6476367143307005E-2</v>
      </c>
    </row>
    <row r="86" spans="1:12" x14ac:dyDescent="0.2">
      <c r="A86">
        <v>3.6000000000000099</v>
      </c>
      <c r="B86" s="3">
        <f t="shared" si="17"/>
        <v>0.98035323005231156</v>
      </c>
      <c r="C86" s="3">
        <f t="shared" si="16"/>
        <v>0.98810886835561318</v>
      </c>
      <c r="D86" s="3">
        <f t="shared" si="16"/>
        <v>0.9998969300913515</v>
      </c>
      <c r="E86" s="3">
        <f t="shared" si="16"/>
        <v>0.99999983870004994</v>
      </c>
      <c r="F86" s="3">
        <f t="shared" si="16"/>
        <v>0.99998411310316671</v>
      </c>
      <c r="G86" s="3">
        <f t="shared" si="18"/>
        <v>1.3915909488329726E-2</v>
      </c>
      <c r="H86" s="3">
        <f t="shared" si="19"/>
        <v>3.3956727308221753E-2</v>
      </c>
      <c r="I86" s="3">
        <f t="shared" si="20"/>
        <v>6.7014300228891504E-4</v>
      </c>
      <c r="J86" s="3">
        <f t="shared" si="21"/>
        <v>1.8646271219675466E-6</v>
      </c>
      <c r="K86" s="3">
        <f t="shared" si="22"/>
        <v>2.8695251519395638E-4</v>
      </c>
      <c r="L86" s="3">
        <f t="shared" si="23"/>
        <v>4.8831596941156324E-2</v>
      </c>
    </row>
    <row r="87" spans="1:12" x14ac:dyDescent="0.2">
      <c r="A87">
        <v>3.7000000000000099</v>
      </c>
      <c r="B87" s="3">
        <f t="shared" si="17"/>
        <v>0.98192526333581664</v>
      </c>
      <c r="C87" s="3">
        <f t="shared" si="16"/>
        <v>0.98994918611652638</v>
      </c>
      <c r="D87" s="3">
        <f t="shared" si="16"/>
        <v>0.99992012757435766</v>
      </c>
      <c r="E87" s="3">
        <f t="shared" si="16"/>
        <v>0.9999998851914772</v>
      </c>
      <c r="F87" s="3">
        <f t="shared" si="16"/>
        <v>0.99998961356974014</v>
      </c>
      <c r="G87" s="3">
        <f t="shared" si="18"/>
        <v>1.2822959303663478E-2</v>
      </c>
      <c r="H87" s="3">
        <f t="shared" si="19"/>
        <v>2.8754907618647303E-2</v>
      </c>
      <c r="I87" s="3">
        <f t="shared" si="20"/>
        <v>5.1932896436181902E-4</v>
      </c>
      <c r="J87" s="3">
        <f t="shared" si="21"/>
        <v>1.3271863711930138E-6</v>
      </c>
      <c r="K87" s="3">
        <f t="shared" si="22"/>
        <v>1.876029480234859E-4</v>
      </c>
      <c r="L87" s="3">
        <f t="shared" si="23"/>
        <v>4.228612602106728E-2</v>
      </c>
    </row>
    <row r="88" spans="1:12" x14ac:dyDescent="0.2">
      <c r="A88">
        <v>3.80000000000001</v>
      </c>
      <c r="B88" s="3">
        <f t="shared" si="17"/>
        <v>0.98337364389211857</v>
      </c>
      <c r="C88" s="3">
        <f t="shared" si="16"/>
        <v>0.9915071371483557</v>
      </c>
      <c r="D88" s="3">
        <f t="shared" si="16"/>
        <v>0.99993810442688125</v>
      </c>
      <c r="E88" s="3">
        <f t="shared" si="16"/>
        <v>0.99999991828269796</v>
      </c>
      <c r="F88" s="3">
        <f t="shared" si="16"/>
        <v>0.99999320964130201</v>
      </c>
      <c r="G88" s="3">
        <f t="shared" si="18"/>
        <v>1.1812817482103988E-2</v>
      </c>
      <c r="H88" s="3">
        <f t="shared" si="19"/>
        <v>2.4335921642137361E-2</v>
      </c>
      <c r="I88" s="3">
        <f t="shared" si="20"/>
        <v>4.0245105272422138E-4</v>
      </c>
      <c r="J88" s="3">
        <f t="shared" si="21"/>
        <v>9.4465193434417983E-7</v>
      </c>
      <c r="K88" s="3">
        <f t="shared" si="22"/>
        <v>1.2265002113923235E-4</v>
      </c>
      <c r="L88" s="3">
        <f t="shared" si="23"/>
        <v>3.6674784850039145E-2</v>
      </c>
    </row>
    <row r="89" spans="1:12" x14ac:dyDescent="0.2">
      <c r="A89">
        <v>3.9000000000000101</v>
      </c>
      <c r="B89" s="3">
        <f t="shared" si="17"/>
        <v>0.98470776908617286</v>
      </c>
      <c r="C89" s="3">
        <f t="shared" si="16"/>
        <v>0.9928253443909254</v>
      </c>
      <c r="D89" s="3">
        <f t="shared" si="16"/>
        <v>0.99995203543101263</v>
      </c>
      <c r="E89" s="3">
        <f t="shared" si="16"/>
        <v>0.99999994183604812</v>
      </c>
      <c r="F89" s="3">
        <f t="shared" si="16"/>
        <v>0.99999556065821582</v>
      </c>
      <c r="G89" s="3">
        <f t="shared" si="18"/>
        <v>1.0879678529472603E-2</v>
      </c>
      <c r="H89" s="3">
        <f t="shared" si="19"/>
        <v>2.0585989986041081E-2</v>
      </c>
      <c r="I89" s="3">
        <f t="shared" si="20"/>
        <v>3.1187465018965718E-4</v>
      </c>
      <c r="J89" s="3">
        <f t="shared" si="21"/>
        <v>6.7237524459100792E-7</v>
      </c>
      <c r="K89" s="3">
        <f t="shared" si="22"/>
        <v>8.0185255005404629E-5</v>
      </c>
      <c r="L89" s="3">
        <f t="shared" si="23"/>
        <v>3.1858400795953333E-2</v>
      </c>
    </row>
    <row r="90" spans="1:12" x14ac:dyDescent="0.2">
      <c r="A90">
        <v>4.0000000000000098</v>
      </c>
      <c r="B90" s="3">
        <f t="shared" si="17"/>
        <v>0.98593637295675463</v>
      </c>
      <c r="C90" s="3">
        <f t="shared" si="16"/>
        <v>0.99394019850841597</v>
      </c>
      <c r="D90" s="3">
        <f t="shared" si="16"/>
        <v>0.99996283106289707</v>
      </c>
      <c r="E90" s="3">
        <f t="shared" si="16"/>
        <v>0.99999995860062441</v>
      </c>
      <c r="F90" s="3">
        <f t="shared" si="16"/>
        <v>0.99999709768801481</v>
      </c>
      <c r="G90" s="3">
        <f t="shared" si="18"/>
        <v>1.0018070438690472E-2</v>
      </c>
      <c r="H90" s="3">
        <f t="shared" si="19"/>
        <v>1.7406702059678536E-2</v>
      </c>
      <c r="I90" s="3">
        <f t="shared" si="20"/>
        <v>2.4168203011370405E-4</v>
      </c>
      <c r="J90" s="3">
        <f t="shared" si="21"/>
        <v>4.7857676205768564E-7</v>
      </c>
      <c r="K90" s="3">
        <f t="shared" si="22"/>
        <v>5.2422858084504887E-5</v>
      </c>
      <c r="L90" s="3">
        <f t="shared" si="23"/>
        <v>2.7719355963329272E-2</v>
      </c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workbookViewId="0">
      <selection activeCell="B4" sqref="B4"/>
    </sheetView>
  </sheetViews>
  <sheetFormatPr defaultRowHeight="12.75" x14ac:dyDescent="0.2"/>
  <cols>
    <col min="2" max="2" width="11.5703125" bestFit="1" customWidth="1"/>
    <col min="3" max="3" width="9.42578125" bestFit="1" customWidth="1"/>
    <col min="4" max="4" width="9.42578125" customWidth="1"/>
  </cols>
  <sheetData>
    <row r="1" spans="1:6" ht="18" x14ac:dyDescent="0.25">
      <c r="A1" s="4" t="s">
        <v>40</v>
      </c>
    </row>
    <row r="3" spans="1:6" x14ac:dyDescent="0.2">
      <c r="A3" s="6" t="s">
        <v>1</v>
      </c>
      <c r="B3">
        <v>1</v>
      </c>
      <c r="D3" s="12" t="s">
        <v>8</v>
      </c>
      <c r="E3" s="14" t="s">
        <v>26</v>
      </c>
      <c r="F3" s="2" t="s">
        <v>10</v>
      </c>
    </row>
    <row r="4" spans="1:6" x14ac:dyDescent="0.2">
      <c r="A4" s="6" t="s">
        <v>2</v>
      </c>
      <c r="B4">
        <v>0</v>
      </c>
      <c r="D4" s="13">
        <v>1.702</v>
      </c>
      <c r="E4" s="9">
        <f>MIN(D8:D88)</f>
        <v>-9.4593967516054533E-3</v>
      </c>
      <c r="F4" s="3">
        <f>MAX(D8:D88)</f>
        <v>9.4593967516053978E-3</v>
      </c>
    </row>
    <row r="5" spans="1:6" x14ac:dyDescent="0.2">
      <c r="A5" s="6" t="s">
        <v>3</v>
      </c>
      <c r="B5">
        <v>0</v>
      </c>
    </row>
    <row r="7" spans="1:6" x14ac:dyDescent="0.2">
      <c r="A7" t="s">
        <v>5</v>
      </c>
      <c r="B7" t="s">
        <v>6</v>
      </c>
      <c r="C7" t="s">
        <v>7</v>
      </c>
      <c r="D7" t="s">
        <v>9</v>
      </c>
    </row>
    <row r="8" spans="1:6" x14ac:dyDescent="0.2">
      <c r="A8">
        <v>-4</v>
      </c>
      <c r="B8" s="1">
        <f>NORMSDIST($B$3*(A8-$B$4))</f>
        <v>3.1671241833119857E-5</v>
      </c>
      <c r="C8" s="1">
        <f>$B$5+(1-$B$5)/(1+EXP(-$D$4*$B$3*(A8-$B$4)))</f>
        <v>1.1036810348952655E-3</v>
      </c>
      <c r="D8" s="1">
        <f>B8-C8</f>
        <v>-1.0720097930621458E-3</v>
      </c>
    </row>
    <row r="9" spans="1:6" x14ac:dyDescent="0.2">
      <c r="A9">
        <v>-3.9</v>
      </c>
      <c r="B9" s="1">
        <f t="shared" ref="B9:B72" si="0">NORMSDIST($B$3*(A9-$B$4))</f>
        <v>4.8096344017602614E-5</v>
      </c>
      <c r="C9" s="1">
        <f t="shared" ref="C9:C72" si="1">$B$5+(1-$B$5)/(1+EXP(-$D$4*$B$3*(A9-$B$4)))</f>
        <v>1.3081922603797897E-3</v>
      </c>
      <c r="D9" s="1">
        <f t="shared" ref="D9:D72" si="2">B9-C9</f>
        <v>-1.260095916362187E-3</v>
      </c>
    </row>
    <row r="10" spans="1:6" x14ac:dyDescent="0.2">
      <c r="A10">
        <v>-3.8</v>
      </c>
      <c r="B10" s="1">
        <f t="shared" si="0"/>
        <v>7.234804392511999E-5</v>
      </c>
      <c r="C10" s="1">
        <f t="shared" si="1"/>
        <v>1.5505404308396335E-3</v>
      </c>
      <c r="D10" s="1">
        <f t="shared" si="2"/>
        <v>-1.4781923869145136E-3</v>
      </c>
    </row>
    <row r="11" spans="1:6" x14ac:dyDescent="0.2">
      <c r="A11">
        <v>-3.7</v>
      </c>
      <c r="B11" s="1">
        <f t="shared" si="0"/>
        <v>1.0779973347738824E-4</v>
      </c>
      <c r="C11" s="1">
        <f t="shared" si="1"/>
        <v>1.8377020152261113E-3</v>
      </c>
      <c r="D11" s="1">
        <f t="shared" si="2"/>
        <v>-1.7299022817487231E-3</v>
      </c>
    </row>
    <row r="12" spans="1:6" x14ac:dyDescent="0.2">
      <c r="A12">
        <v>-3.6</v>
      </c>
      <c r="B12" s="1">
        <f t="shared" si="0"/>
        <v>1.5910859015753364E-4</v>
      </c>
      <c r="C12" s="1">
        <f t="shared" si="1"/>
        <v>2.1779301943408947E-3</v>
      </c>
      <c r="D12" s="1">
        <f t="shared" si="2"/>
        <v>-2.018821604183361E-3</v>
      </c>
    </row>
    <row r="13" spans="1:6" x14ac:dyDescent="0.2">
      <c r="A13">
        <v>-3.5</v>
      </c>
      <c r="B13" s="1">
        <f t="shared" si="0"/>
        <v>2.3262907903552504E-4</v>
      </c>
      <c r="C13" s="1">
        <f t="shared" si="1"/>
        <v>2.5809846099371777E-3</v>
      </c>
      <c r="D13" s="1">
        <f t="shared" si="2"/>
        <v>-2.3483555309016528E-3</v>
      </c>
    </row>
    <row r="14" spans="1:6" x14ac:dyDescent="0.2">
      <c r="A14">
        <v>-3.4</v>
      </c>
      <c r="B14" s="1">
        <f t="shared" si="0"/>
        <v>3.369292656768808E-4</v>
      </c>
      <c r="C14" s="1">
        <f t="shared" si="1"/>
        <v>3.0584008815372093E-3</v>
      </c>
      <c r="D14" s="1">
        <f t="shared" si="2"/>
        <v>-2.7214716158603285E-3</v>
      </c>
    </row>
    <row r="15" spans="1:6" x14ac:dyDescent="0.2">
      <c r="A15">
        <v>-3.3</v>
      </c>
      <c r="B15" s="1">
        <f t="shared" si="0"/>
        <v>4.8342414238377744E-4</v>
      </c>
      <c r="C15" s="1">
        <f t="shared" si="1"/>
        <v>3.6238061312565007E-3</v>
      </c>
      <c r="D15" s="1">
        <f t="shared" si="2"/>
        <v>-3.1403819888727231E-3</v>
      </c>
    </row>
    <row r="16" spans="1:6" x14ac:dyDescent="0.2">
      <c r="A16">
        <v>-3.2</v>
      </c>
      <c r="B16" s="1">
        <f t="shared" si="0"/>
        <v>6.8713793791584719E-4</v>
      </c>
      <c r="C16" s="1">
        <f t="shared" si="1"/>
        <v>4.293287467401828E-3</v>
      </c>
      <c r="D16" s="1">
        <f t="shared" si="2"/>
        <v>-3.6061495294859806E-3</v>
      </c>
    </row>
    <row r="17" spans="1:4" x14ac:dyDescent="0.2">
      <c r="A17">
        <v>-3.1</v>
      </c>
      <c r="B17" s="1">
        <f t="shared" si="0"/>
        <v>9.676032132183561E-4</v>
      </c>
      <c r="C17" s="1">
        <f t="shared" si="1"/>
        <v>5.0858210478102539E-3</v>
      </c>
      <c r="D17" s="1">
        <f t="shared" si="2"/>
        <v>-4.1182178345918977E-3</v>
      </c>
    </row>
    <row r="18" spans="1:4" x14ac:dyDescent="0.2">
      <c r="A18">
        <v>-3</v>
      </c>
      <c r="B18" s="1">
        <f t="shared" si="0"/>
        <v>1.3498980316300933E-3</v>
      </c>
      <c r="C18" s="1">
        <f t="shared" si="1"/>
        <v>6.0237699025953231E-3</v>
      </c>
      <c r="D18" s="1">
        <f t="shared" si="2"/>
        <v>-4.6738718709652301E-3</v>
      </c>
    </row>
    <row r="19" spans="1:4" x14ac:dyDescent="0.2">
      <c r="A19">
        <v>-2.9</v>
      </c>
      <c r="B19" s="1">
        <f t="shared" si="0"/>
        <v>1.8658133003840378E-3</v>
      </c>
      <c r="C19" s="1">
        <f t="shared" si="1"/>
        <v>7.133459036738502E-3</v>
      </c>
      <c r="D19" s="1">
        <f t="shared" si="2"/>
        <v>-5.267645736354464E-3</v>
      </c>
    </row>
    <row r="20" spans="1:4" x14ac:dyDescent="0.2">
      <c r="A20">
        <v>-2.8</v>
      </c>
      <c r="B20" s="1">
        <f t="shared" si="0"/>
        <v>2.5551303304279312E-3</v>
      </c>
      <c r="C20" s="1">
        <f t="shared" si="1"/>
        <v>8.4458363011569934E-3</v>
      </c>
      <c r="D20" s="1">
        <f t="shared" si="2"/>
        <v>-5.8907059707290627E-3</v>
      </c>
    </row>
    <row r="21" spans="1:4" x14ac:dyDescent="0.2">
      <c r="A21">
        <v>-2.7</v>
      </c>
      <c r="B21" s="1">
        <f t="shared" si="0"/>
        <v>3.4669738030406643E-3</v>
      </c>
      <c r="C21" s="1">
        <f t="shared" si="1"/>
        <v>9.9972268970239392E-3</v>
      </c>
      <c r="D21" s="1">
        <f t="shared" si="2"/>
        <v>-6.5302530939832749E-3</v>
      </c>
    </row>
    <row r="22" spans="1:4" x14ac:dyDescent="0.2">
      <c r="A22">
        <v>-2.6</v>
      </c>
      <c r="B22" s="1">
        <f t="shared" si="0"/>
        <v>4.6611880237187476E-3</v>
      </c>
      <c r="C22" s="1">
        <f t="shared" si="1"/>
        <v>1.1830187857478936E-2</v>
      </c>
      <c r="D22" s="1">
        <f t="shared" si="2"/>
        <v>-7.1689998337601882E-3</v>
      </c>
    </row>
    <row r="23" spans="1:4" x14ac:dyDescent="0.2">
      <c r="A23">
        <v>-2.5</v>
      </c>
      <c r="B23" s="1">
        <f t="shared" si="0"/>
        <v>6.2096653257761331E-3</v>
      </c>
      <c r="C23" s="1">
        <f t="shared" si="1"/>
        <v>1.3994466019428031E-2</v>
      </c>
      <c r="D23" s="1">
        <f t="shared" si="2"/>
        <v>-7.7848006936518978E-3</v>
      </c>
    </row>
    <row r="24" spans="1:4" x14ac:dyDescent="0.2">
      <c r="A24">
        <v>-2.4</v>
      </c>
      <c r="B24" s="1">
        <f t="shared" si="0"/>
        <v>8.1975359245961311E-3</v>
      </c>
      <c r="C24" s="1">
        <f t="shared" si="1"/>
        <v>1.6548058306388523E-2</v>
      </c>
      <c r="D24" s="1">
        <f t="shared" si="2"/>
        <v>-8.350522381792392E-3</v>
      </c>
    </row>
    <row r="25" spans="1:4" x14ac:dyDescent="0.2">
      <c r="A25">
        <v>-2.2999999999999998</v>
      </c>
      <c r="B25" s="1">
        <f t="shared" si="0"/>
        <v>1.0724110021675811E-2</v>
      </c>
      <c r="C25" s="1">
        <f t="shared" si="1"/>
        <v>1.9558365881257013E-2</v>
      </c>
      <c r="D25" s="1">
        <f t="shared" si="2"/>
        <v>-8.8342558595812023E-3</v>
      </c>
    </row>
    <row r="26" spans="1:4" x14ac:dyDescent="0.2">
      <c r="A26">
        <v>-2.2000000000000002</v>
      </c>
      <c r="B26" s="1">
        <f t="shared" si="0"/>
        <v>1.3903447513498597E-2</v>
      </c>
      <c r="C26" s="1">
        <f t="shared" si="1"/>
        <v>2.3103423007755641E-2</v>
      </c>
      <c r="D26" s="1">
        <f t="shared" si="2"/>
        <v>-9.1999754942570441E-3</v>
      </c>
    </row>
    <row r="27" spans="1:4" x14ac:dyDescent="0.2">
      <c r="A27">
        <v>-2.1</v>
      </c>
      <c r="B27" s="1">
        <f t="shared" si="0"/>
        <v>1.7864420562816546E-2</v>
      </c>
      <c r="C27" s="1">
        <f t="shared" si="1"/>
        <v>2.7273166218293482E-2</v>
      </c>
      <c r="D27" s="1">
        <f t="shared" si="2"/>
        <v>-9.4087456554769362E-3</v>
      </c>
    </row>
    <row r="28" spans="1:4" x14ac:dyDescent="0.2">
      <c r="A28">
        <v>-2</v>
      </c>
      <c r="B28" s="1">
        <f t="shared" si="0"/>
        <v>2.2750131948179191E-2</v>
      </c>
      <c r="C28" s="1">
        <f t="shared" si="1"/>
        <v>3.217068842789593E-2</v>
      </c>
      <c r="D28" s="1">
        <f t="shared" si="2"/>
        <v>-9.4205564797167386E-3</v>
      </c>
    </row>
    <row r="29" spans="1:4" x14ac:dyDescent="0.2">
      <c r="A29">
        <v>-1.9</v>
      </c>
      <c r="B29" s="1">
        <f t="shared" si="0"/>
        <v>2.87165598160018E-2</v>
      </c>
      <c r="C29" s="1">
        <f t="shared" si="1"/>
        <v>3.7913394740119621E-2</v>
      </c>
      <c r="D29" s="1">
        <f t="shared" si="2"/>
        <v>-9.1968349241178214E-3</v>
      </c>
    </row>
    <row r="30" spans="1:4" x14ac:dyDescent="0.2">
      <c r="A30">
        <v>-1.8</v>
      </c>
      <c r="B30" s="1">
        <f t="shared" si="0"/>
        <v>3.5930319112925789E-2</v>
      </c>
      <c r="C30" s="1">
        <f t="shared" si="1"/>
        <v>4.4633940842921299E-2</v>
      </c>
      <c r="D30" s="1">
        <f t="shared" si="2"/>
        <v>-8.7036217299955101E-3</v>
      </c>
    </row>
    <row r="31" spans="1:4" x14ac:dyDescent="0.2">
      <c r="A31">
        <v>-1.7</v>
      </c>
      <c r="B31" s="1">
        <f t="shared" si="0"/>
        <v>4.4565462758543041E-2</v>
      </c>
      <c r="C31" s="1">
        <f t="shared" si="1"/>
        <v>5.2480790660428329E-2</v>
      </c>
      <c r="D31" s="1">
        <f t="shared" si="2"/>
        <v>-7.9153279018852885E-3</v>
      </c>
    </row>
    <row r="32" spans="1:4" x14ac:dyDescent="0.2">
      <c r="A32">
        <v>-1.6</v>
      </c>
      <c r="B32" s="1">
        <f t="shared" si="0"/>
        <v>5.4799291699557967E-2</v>
      </c>
      <c r="C32" s="1">
        <f t="shared" si="1"/>
        <v>6.1618178085112815E-2</v>
      </c>
      <c r="D32" s="1">
        <f t="shared" si="2"/>
        <v>-6.8188863855548482E-3</v>
      </c>
    </row>
    <row r="33" spans="1:4" x14ac:dyDescent="0.2">
      <c r="A33">
        <v>-1.5</v>
      </c>
      <c r="B33" s="1">
        <f t="shared" si="0"/>
        <v>6.6807201268858057E-2</v>
      </c>
      <c r="C33" s="1">
        <f t="shared" si="1"/>
        <v>7.222520103528228E-2</v>
      </c>
      <c r="D33" s="1">
        <f t="shared" si="2"/>
        <v>-5.4179997664242224E-3</v>
      </c>
    </row>
    <row r="34" spans="1:4" x14ac:dyDescent="0.2">
      <c r="A34">
        <v>-1.4</v>
      </c>
      <c r="B34" s="1">
        <f t="shared" si="0"/>
        <v>8.0756659233771053E-2</v>
      </c>
      <c r="C34" s="1">
        <f t="shared" si="1"/>
        <v>8.4493720901637606E-2</v>
      </c>
      <c r="D34" s="1">
        <f t="shared" si="2"/>
        <v>-3.7370616678665536E-3</v>
      </c>
    </row>
    <row r="35" spans="1:4" x14ac:dyDescent="0.2">
      <c r="A35">
        <v>-1.3</v>
      </c>
      <c r="B35" s="1">
        <f t="shared" si="0"/>
        <v>9.6800484585610316E-2</v>
      </c>
      <c r="C35" s="1">
        <f t="shared" si="1"/>
        <v>9.8624697397550684E-2</v>
      </c>
      <c r="D35" s="1">
        <f t="shared" si="2"/>
        <v>-1.8242128119403678E-3</v>
      </c>
    </row>
    <row r="36" spans="1:4" x14ac:dyDescent="0.2">
      <c r="A36">
        <v>-1.2</v>
      </c>
      <c r="B36" s="1">
        <f t="shared" si="0"/>
        <v>0.11506967022170828</v>
      </c>
      <c r="C36" s="1">
        <f t="shared" si="1"/>
        <v>0.11482257441515986</v>
      </c>
      <c r="D36" s="1">
        <f t="shared" si="2"/>
        <v>2.4709580654841412E-4</v>
      </c>
    </row>
    <row r="37" spans="1:4" x14ac:dyDescent="0.2">
      <c r="A37">
        <v>-1.1000000000000001</v>
      </c>
      <c r="B37" s="1">
        <f t="shared" si="0"/>
        <v>0.13566606094638264</v>
      </c>
      <c r="C37" s="1">
        <f t="shared" si="1"/>
        <v>0.13328736936948316</v>
      </c>
      <c r="D37" s="1">
        <f t="shared" si="2"/>
        <v>2.3786915768994887E-3</v>
      </c>
    </row>
    <row r="38" spans="1:4" x14ac:dyDescent="0.2">
      <c r="A38">
        <v>-1</v>
      </c>
      <c r="B38" s="1">
        <f t="shared" si="0"/>
        <v>0.15865525393145699</v>
      </c>
      <c r="C38" s="1">
        <f t="shared" si="1"/>
        <v>0.1542042340671787</v>
      </c>
      <c r="D38" s="1">
        <f t="shared" si="2"/>
        <v>4.4510198642782883E-3</v>
      </c>
    </row>
    <row r="39" spans="1:4" x14ac:dyDescent="0.2">
      <c r="A39">
        <v>-0.9</v>
      </c>
      <c r="B39" s="1">
        <f t="shared" si="0"/>
        <v>0.1840601253467595</v>
      </c>
      <c r="C39" s="1">
        <f t="shared" si="1"/>
        <v>0.17773047693566252</v>
      </c>
      <c r="D39" s="1">
        <f t="shared" si="2"/>
        <v>6.3296484110969831E-3</v>
      </c>
    </row>
    <row r="40" spans="1:4" x14ac:dyDescent="0.2">
      <c r="A40">
        <v>-0.8</v>
      </c>
      <c r="B40" s="1">
        <f t="shared" si="0"/>
        <v>0.21185539858339661</v>
      </c>
      <c r="C40" s="1">
        <f t="shared" si="1"/>
        <v>0.20398038341525165</v>
      </c>
      <c r="D40" s="1">
        <f t="shared" si="2"/>
        <v>7.8750151681449554E-3</v>
      </c>
    </row>
    <row r="41" spans="1:4" x14ac:dyDescent="0.2">
      <c r="A41">
        <v>-0.7</v>
      </c>
      <c r="B41" s="1">
        <f t="shared" si="0"/>
        <v>0.24196365222307298</v>
      </c>
      <c r="C41" s="1">
        <f t="shared" si="1"/>
        <v>0.23300864039549984</v>
      </c>
      <c r="D41" s="1">
        <f t="shared" si="2"/>
        <v>8.9550118275731339E-3</v>
      </c>
    </row>
    <row r="42" spans="1:4" x14ac:dyDescent="0.2">
      <c r="A42">
        <v>-0.6</v>
      </c>
      <c r="B42" s="1">
        <f t="shared" si="0"/>
        <v>0.27425311775007355</v>
      </c>
      <c r="C42" s="1">
        <f t="shared" si="1"/>
        <v>0.26479372099846815</v>
      </c>
      <c r="D42" s="1">
        <f t="shared" si="2"/>
        <v>9.4593967516053978E-3</v>
      </c>
    </row>
    <row r="43" spans="1:4" x14ac:dyDescent="0.2">
      <c r="A43">
        <v>-0.5</v>
      </c>
      <c r="B43" s="1">
        <f t="shared" si="0"/>
        <v>0.30853753872598688</v>
      </c>
      <c r="C43" s="1">
        <f t="shared" si="1"/>
        <v>0.29922312678723978</v>
      </c>
      <c r="D43" s="1">
        <f t="shared" si="2"/>
        <v>9.3144119387471025E-3</v>
      </c>
    </row>
    <row r="44" spans="1:4" x14ac:dyDescent="0.2">
      <c r="A44">
        <v>-0.4</v>
      </c>
      <c r="B44" s="1">
        <f t="shared" si="0"/>
        <v>0.34457825838967576</v>
      </c>
      <c r="C44" s="1">
        <f t="shared" si="1"/>
        <v>0.33608277427958611</v>
      </c>
      <c r="D44" s="1">
        <f t="shared" si="2"/>
        <v>8.4954841100896572E-3</v>
      </c>
    </row>
    <row r="45" spans="1:4" x14ac:dyDescent="0.2">
      <c r="A45">
        <v>-0.3</v>
      </c>
      <c r="B45" s="1">
        <f t="shared" si="0"/>
        <v>0.38208857781104733</v>
      </c>
      <c r="C45" s="1">
        <f t="shared" si="1"/>
        <v>0.375052882061361</v>
      </c>
      <c r="D45" s="1">
        <f t="shared" si="2"/>
        <v>7.0356957496863215E-3</v>
      </c>
    </row>
    <row r="46" spans="1:4" x14ac:dyDescent="0.2">
      <c r="A46">
        <v>-0.2</v>
      </c>
      <c r="B46" s="1">
        <f t="shared" si="0"/>
        <v>0.42074029056089696</v>
      </c>
      <c r="C46" s="1">
        <f t="shared" si="1"/>
        <v>0.4157123155555803</v>
      </c>
      <c r="D46" s="1">
        <f t="shared" si="2"/>
        <v>5.0279750053166539E-3</v>
      </c>
    </row>
    <row r="47" spans="1:4" x14ac:dyDescent="0.2">
      <c r="A47">
        <v>-0.1</v>
      </c>
      <c r="B47" s="1">
        <f t="shared" si="0"/>
        <v>0.46017216272297101</v>
      </c>
      <c r="C47" s="1">
        <f t="shared" si="1"/>
        <v>0.45755241916381817</v>
      </c>
      <c r="D47" s="1">
        <f t="shared" si="2"/>
        <v>2.6197435591528428E-3</v>
      </c>
    </row>
    <row r="48" spans="1:4" x14ac:dyDescent="0.2">
      <c r="A48">
        <v>0</v>
      </c>
      <c r="B48" s="1">
        <f t="shared" si="0"/>
        <v>0.5</v>
      </c>
      <c r="C48" s="1">
        <f t="shared" si="1"/>
        <v>0.5</v>
      </c>
      <c r="D48" s="1">
        <f t="shared" si="2"/>
        <v>0</v>
      </c>
    </row>
    <row r="49" spans="1:4" x14ac:dyDescent="0.2">
      <c r="A49">
        <v>9.9999999999999603E-2</v>
      </c>
      <c r="B49" s="1">
        <f t="shared" si="0"/>
        <v>0.53982783727702888</v>
      </c>
      <c r="C49" s="1">
        <f t="shared" si="1"/>
        <v>0.54244758083618161</v>
      </c>
      <c r="D49" s="1">
        <f t="shared" si="2"/>
        <v>-2.6197435591527318E-3</v>
      </c>
    </row>
    <row r="50" spans="1:4" x14ac:dyDescent="0.2">
      <c r="A50">
        <v>0.2</v>
      </c>
      <c r="B50" s="1">
        <f t="shared" si="0"/>
        <v>0.57925970943910299</v>
      </c>
      <c r="C50" s="1">
        <f t="shared" si="1"/>
        <v>0.5842876844444197</v>
      </c>
      <c r="D50" s="1">
        <f t="shared" si="2"/>
        <v>-5.0279750053167094E-3</v>
      </c>
    </row>
    <row r="51" spans="1:4" x14ac:dyDescent="0.2">
      <c r="A51">
        <v>0.3</v>
      </c>
      <c r="B51" s="1">
        <f t="shared" si="0"/>
        <v>0.61791142218895267</v>
      </c>
      <c r="C51" s="1">
        <f t="shared" si="1"/>
        <v>0.624947117938639</v>
      </c>
      <c r="D51" s="1">
        <f t="shared" si="2"/>
        <v>-7.0356957496863215E-3</v>
      </c>
    </row>
    <row r="52" spans="1:4" x14ac:dyDescent="0.2">
      <c r="A52">
        <v>0.4</v>
      </c>
      <c r="B52" s="1">
        <f t="shared" si="0"/>
        <v>0.65542174161032429</v>
      </c>
      <c r="C52" s="1">
        <f t="shared" si="1"/>
        <v>0.66391722572041401</v>
      </c>
      <c r="D52" s="1">
        <f t="shared" si="2"/>
        <v>-8.4954841100897127E-3</v>
      </c>
    </row>
    <row r="53" spans="1:4" x14ac:dyDescent="0.2">
      <c r="A53">
        <v>0.5</v>
      </c>
      <c r="B53" s="1">
        <f t="shared" si="0"/>
        <v>0.69146246127401312</v>
      </c>
      <c r="C53" s="1">
        <f t="shared" si="1"/>
        <v>0.70077687321276028</v>
      </c>
      <c r="D53" s="1">
        <f t="shared" si="2"/>
        <v>-9.314411938747158E-3</v>
      </c>
    </row>
    <row r="54" spans="1:4" x14ac:dyDescent="0.2">
      <c r="A54">
        <v>0.6</v>
      </c>
      <c r="B54" s="1">
        <f t="shared" si="0"/>
        <v>0.72574688224992645</v>
      </c>
      <c r="C54" s="1">
        <f t="shared" si="1"/>
        <v>0.7352062790015319</v>
      </c>
      <c r="D54" s="1">
        <f t="shared" si="2"/>
        <v>-9.4593967516054533E-3</v>
      </c>
    </row>
    <row r="55" spans="1:4" x14ac:dyDescent="0.2">
      <c r="A55">
        <v>0.7</v>
      </c>
      <c r="B55" s="1">
        <f t="shared" si="0"/>
        <v>0.75803634777692697</v>
      </c>
      <c r="C55" s="1">
        <f t="shared" si="1"/>
        <v>0.76699135960450027</v>
      </c>
      <c r="D55" s="1">
        <f t="shared" si="2"/>
        <v>-8.9550118275733004E-3</v>
      </c>
    </row>
    <row r="56" spans="1:4" x14ac:dyDescent="0.2">
      <c r="A56">
        <v>0.8</v>
      </c>
      <c r="B56" s="1">
        <f t="shared" si="0"/>
        <v>0.78814460141660336</v>
      </c>
      <c r="C56" s="1">
        <f t="shared" si="1"/>
        <v>0.79601961658474829</v>
      </c>
      <c r="D56" s="1">
        <f t="shared" si="2"/>
        <v>-7.8750151681449276E-3</v>
      </c>
    </row>
    <row r="57" spans="1:4" x14ac:dyDescent="0.2">
      <c r="A57">
        <v>0.9</v>
      </c>
      <c r="B57" s="1">
        <f t="shared" si="0"/>
        <v>0.81593987465324047</v>
      </c>
      <c r="C57" s="1">
        <f t="shared" si="1"/>
        <v>0.82226952306433743</v>
      </c>
      <c r="D57" s="1">
        <f t="shared" si="2"/>
        <v>-6.3296484110969553E-3</v>
      </c>
    </row>
    <row r="58" spans="1:4" x14ac:dyDescent="0.2">
      <c r="A58">
        <v>1</v>
      </c>
      <c r="B58" s="1">
        <f t="shared" si="0"/>
        <v>0.84134474606854304</v>
      </c>
      <c r="C58" s="1">
        <f t="shared" si="1"/>
        <v>0.84579576593282124</v>
      </c>
      <c r="D58" s="1">
        <f t="shared" si="2"/>
        <v>-4.4510198642782051E-3</v>
      </c>
    </row>
    <row r="59" spans="1:4" x14ac:dyDescent="0.2">
      <c r="A59">
        <v>1.1000000000000001</v>
      </c>
      <c r="B59" s="1">
        <f t="shared" si="0"/>
        <v>0.86433393905361733</v>
      </c>
      <c r="C59" s="1">
        <f t="shared" si="1"/>
        <v>0.86671263063051684</v>
      </c>
      <c r="D59" s="1">
        <f t="shared" si="2"/>
        <v>-2.3786915768995165E-3</v>
      </c>
    </row>
    <row r="60" spans="1:4" x14ac:dyDescent="0.2">
      <c r="A60">
        <v>1.2</v>
      </c>
      <c r="B60" s="1">
        <f t="shared" si="0"/>
        <v>0.88493032977829178</v>
      </c>
      <c r="C60" s="1">
        <f t="shared" si="1"/>
        <v>0.88517742558484025</v>
      </c>
      <c r="D60" s="1">
        <f t="shared" si="2"/>
        <v>-2.4709580654846963E-4</v>
      </c>
    </row>
    <row r="61" spans="1:4" x14ac:dyDescent="0.2">
      <c r="A61">
        <v>1.3</v>
      </c>
      <c r="B61" s="1">
        <f t="shared" si="0"/>
        <v>0.9031995154143897</v>
      </c>
      <c r="C61" s="1">
        <f t="shared" si="1"/>
        <v>0.90137530260244936</v>
      </c>
      <c r="D61" s="1">
        <f t="shared" si="2"/>
        <v>1.82421281194034E-3</v>
      </c>
    </row>
    <row r="62" spans="1:4" x14ac:dyDescent="0.2">
      <c r="A62">
        <v>1.4</v>
      </c>
      <c r="B62" s="1">
        <f t="shared" si="0"/>
        <v>0.91924334076622893</v>
      </c>
      <c r="C62" s="1">
        <f t="shared" si="1"/>
        <v>0.91550627909836235</v>
      </c>
      <c r="D62" s="1">
        <f t="shared" si="2"/>
        <v>3.7370616678665813E-3</v>
      </c>
    </row>
    <row r="63" spans="1:4" x14ac:dyDescent="0.2">
      <c r="A63">
        <v>1.50000000000001</v>
      </c>
      <c r="B63" s="1">
        <f t="shared" si="0"/>
        <v>0.93319279873114325</v>
      </c>
      <c r="C63" s="1">
        <f t="shared" si="1"/>
        <v>0.92777479896471893</v>
      </c>
      <c r="D63" s="1">
        <f t="shared" si="2"/>
        <v>5.4179997664243196E-3</v>
      </c>
    </row>
    <row r="64" spans="1:4" x14ac:dyDescent="0.2">
      <c r="A64">
        <v>1.6</v>
      </c>
      <c r="B64" s="1">
        <f t="shared" si="0"/>
        <v>0.94520070830044201</v>
      </c>
      <c r="C64" s="1">
        <f t="shared" si="1"/>
        <v>0.93838182191488717</v>
      </c>
      <c r="D64" s="1">
        <f t="shared" si="2"/>
        <v>6.8188863855548343E-3</v>
      </c>
    </row>
    <row r="65" spans="1:4" x14ac:dyDescent="0.2">
      <c r="A65">
        <v>1.7</v>
      </c>
      <c r="B65" s="1">
        <f t="shared" si="0"/>
        <v>0.95543453724145699</v>
      </c>
      <c r="C65" s="1">
        <f t="shared" si="1"/>
        <v>0.94751920933957168</v>
      </c>
      <c r="D65" s="1">
        <f t="shared" si="2"/>
        <v>7.9153279018853162E-3</v>
      </c>
    </row>
    <row r="66" spans="1:4" x14ac:dyDescent="0.2">
      <c r="A66">
        <v>1.80000000000001</v>
      </c>
      <c r="B66" s="1">
        <f t="shared" si="0"/>
        <v>0.96406968088707501</v>
      </c>
      <c r="C66" s="1">
        <f t="shared" si="1"/>
        <v>0.95536605915707939</v>
      </c>
      <c r="D66" s="1">
        <f t="shared" si="2"/>
        <v>8.7036217299956142E-3</v>
      </c>
    </row>
    <row r="67" spans="1:4" x14ac:dyDescent="0.2">
      <c r="A67">
        <v>1.9000000000000099</v>
      </c>
      <c r="B67" s="1">
        <f t="shared" si="0"/>
        <v>0.97128344018399881</v>
      </c>
      <c r="C67" s="1">
        <f t="shared" si="1"/>
        <v>0.9620866052598811</v>
      </c>
      <c r="D67" s="1">
        <f t="shared" si="2"/>
        <v>9.1968349241177139E-3</v>
      </c>
    </row>
    <row r="68" spans="1:4" x14ac:dyDescent="0.2">
      <c r="A68">
        <v>2.0000000000000102</v>
      </c>
      <c r="B68" s="1">
        <f t="shared" si="0"/>
        <v>0.97724986805182135</v>
      </c>
      <c r="C68" s="1">
        <f t="shared" si="1"/>
        <v>0.96782931157210461</v>
      </c>
      <c r="D68" s="1">
        <f t="shared" si="2"/>
        <v>9.4205564797167352E-3</v>
      </c>
    </row>
    <row r="69" spans="1:4" x14ac:dyDescent="0.2">
      <c r="A69">
        <v>2.1</v>
      </c>
      <c r="B69" s="1">
        <f t="shared" si="0"/>
        <v>0.98213557943718344</v>
      </c>
      <c r="C69" s="1">
        <f t="shared" si="1"/>
        <v>0.97272683378170655</v>
      </c>
      <c r="D69" s="1">
        <f t="shared" si="2"/>
        <v>9.4087456554768911E-3</v>
      </c>
    </row>
    <row r="70" spans="1:4" x14ac:dyDescent="0.2">
      <c r="A70">
        <v>2.2000000000000099</v>
      </c>
      <c r="B70" s="1">
        <f t="shared" si="0"/>
        <v>0.98609655248650174</v>
      </c>
      <c r="C70" s="1">
        <f t="shared" si="1"/>
        <v>0.97689657699224464</v>
      </c>
      <c r="D70" s="1">
        <f t="shared" si="2"/>
        <v>9.1999754942571066E-3</v>
      </c>
    </row>
    <row r="71" spans="1:4" x14ac:dyDescent="0.2">
      <c r="A71">
        <v>2.30000000000001</v>
      </c>
      <c r="B71" s="1">
        <f t="shared" si="0"/>
        <v>0.9892758899783245</v>
      </c>
      <c r="C71" s="1">
        <f t="shared" si="1"/>
        <v>0.9804416341187433</v>
      </c>
      <c r="D71" s="1">
        <f t="shared" si="2"/>
        <v>8.8342558595811971E-3</v>
      </c>
    </row>
    <row r="72" spans="1:4" x14ac:dyDescent="0.2">
      <c r="A72">
        <v>2.4000000000000101</v>
      </c>
      <c r="B72" s="1">
        <f t="shared" si="0"/>
        <v>0.99180246407540407</v>
      </c>
      <c r="C72" s="1">
        <f t="shared" si="1"/>
        <v>0.98345194169361172</v>
      </c>
      <c r="D72" s="1">
        <f t="shared" si="2"/>
        <v>8.3505223817923468E-3</v>
      </c>
    </row>
    <row r="73" spans="1:4" x14ac:dyDescent="0.2">
      <c r="A73">
        <v>2.5000000000000102</v>
      </c>
      <c r="B73" s="1">
        <f t="shared" ref="B73:B88" si="3">NORMSDIST($B$3*(A73-$B$4))</f>
        <v>0.99379033467422406</v>
      </c>
      <c r="C73" s="1">
        <f t="shared" ref="C73:C88" si="4">$B$5+(1-$B$5)/(1+EXP(-$D$4*$B$3*(A73-$B$4)))</f>
        <v>0.98600553398057222</v>
      </c>
      <c r="D73" s="1">
        <f t="shared" ref="D73:D88" si="5">B73-C73</f>
        <v>7.7848006936518388E-3</v>
      </c>
    </row>
    <row r="74" spans="1:4" x14ac:dyDescent="0.2">
      <c r="A74">
        <v>2.6000000000000099</v>
      </c>
      <c r="B74" s="1">
        <f t="shared" si="3"/>
        <v>0.99533881197628138</v>
      </c>
      <c r="C74" s="1">
        <f t="shared" si="4"/>
        <v>0.9881698121425212</v>
      </c>
      <c r="D74" s="1">
        <f t="shared" si="5"/>
        <v>7.1689998337601812E-3</v>
      </c>
    </row>
    <row r="75" spans="1:4" x14ac:dyDescent="0.2">
      <c r="A75">
        <v>2.7000000000000099</v>
      </c>
      <c r="B75" s="1">
        <f t="shared" si="3"/>
        <v>0.99653302619695949</v>
      </c>
      <c r="C75" s="1">
        <f t="shared" si="4"/>
        <v>0.99000277310297635</v>
      </c>
      <c r="D75" s="1">
        <f t="shared" si="5"/>
        <v>6.5302530939831405E-3</v>
      </c>
    </row>
    <row r="76" spans="1:4" x14ac:dyDescent="0.2">
      <c r="A76">
        <v>2.80000000000001</v>
      </c>
      <c r="B76" s="1">
        <f t="shared" si="3"/>
        <v>0.99744486966957213</v>
      </c>
      <c r="C76" s="1">
        <f t="shared" si="4"/>
        <v>0.99155416369884319</v>
      </c>
      <c r="D76" s="1">
        <f t="shared" si="5"/>
        <v>5.8907059707289378E-3</v>
      </c>
    </row>
    <row r="77" spans="1:4" x14ac:dyDescent="0.2">
      <c r="A77">
        <v>2.9000000000000101</v>
      </c>
      <c r="B77" s="1">
        <f t="shared" si="3"/>
        <v>0.99813418669961607</v>
      </c>
      <c r="C77" s="1">
        <f t="shared" si="4"/>
        <v>0.99286654096326166</v>
      </c>
      <c r="D77" s="1">
        <f t="shared" si="5"/>
        <v>5.2676457363544094E-3</v>
      </c>
    </row>
    <row r="78" spans="1:4" x14ac:dyDescent="0.2">
      <c r="A78">
        <v>3.0000000000000102</v>
      </c>
      <c r="B78" s="1">
        <f t="shared" si="3"/>
        <v>0.9986501019683699</v>
      </c>
      <c r="C78" s="1">
        <f t="shared" si="4"/>
        <v>0.99397623009740488</v>
      </c>
      <c r="D78" s="1">
        <f t="shared" si="5"/>
        <v>4.6738718709650184E-3</v>
      </c>
    </row>
    <row r="79" spans="1:4" x14ac:dyDescent="0.2">
      <c r="A79">
        <v>3.1000000000000099</v>
      </c>
      <c r="B79" s="1">
        <f t="shared" si="3"/>
        <v>0.99903239678678168</v>
      </c>
      <c r="C79" s="1">
        <f t="shared" si="4"/>
        <v>0.99491417895218992</v>
      </c>
      <c r="D79" s="1">
        <f t="shared" si="5"/>
        <v>4.1182178345917642E-3</v>
      </c>
    </row>
    <row r="80" spans="1:4" x14ac:dyDescent="0.2">
      <c r="A80">
        <v>3.2000000000000099</v>
      </c>
      <c r="B80" s="1">
        <f t="shared" si="3"/>
        <v>0.99931286206208414</v>
      </c>
      <c r="C80" s="1">
        <f t="shared" si="4"/>
        <v>0.99570671253259835</v>
      </c>
      <c r="D80" s="1">
        <f t="shared" si="5"/>
        <v>3.6061495294857915E-3</v>
      </c>
    </row>
    <row r="81" spans="1:4" x14ac:dyDescent="0.2">
      <c r="A81">
        <v>3.30000000000001</v>
      </c>
      <c r="B81" s="1">
        <f t="shared" si="3"/>
        <v>0.99951657585761622</v>
      </c>
      <c r="C81" s="1">
        <f t="shared" si="4"/>
        <v>0.99637619386874365</v>
      </c>
      <c r="D81" s="1">
        <f t="shared" si="5"/>
        <v>3.1403819888725648E-3</v>
      </c>
    </row>
    <row r="82" spans="1:4" x14ac:dyDescent="0.2">
      <c r="A82">
        <v>3.4000000000000101</v>
      </c>
      <c r="B82" s="1">
        <f t="shared" si="3"/>
        <v>0.99966307073432314</v>
      </c>
      <c r="C82" s="1">
        <f t="shared" si="4"/>
        <v>0.99694159911846281</v>
      </c>
      <c r="D82" s="1">
        <f t="shared" si="5"/>
        <v>2.721471615860338E-3</v>
      </c>
    </row>
    <row r="83" spans="1:4" x14ac:dyDescent="0.2">
      <c r="A83">
        <v>3.5000000000000102</v>
      </c>
      <c r="B83" s="1">
        <f t="shared" si="3"/>
        <v>0.99976737092096446</v>
      </c>
      <c r="C83" s="1">
        <f t="shared" si="4"/>
        <v>0.99741901539006284</v>
      </c>
      <c r="D83" s="1">
        <f t="shared" si="5"/>
        <v>2.3483555309016246E-3</v>
      </c>
    </row>
    <row r="84" spans="1:4" x14ac:dyDescent="0.2">
      <c r="A84">
        <v>3.6000000000000099</v>
      </c>
      <c r="B84" s="1">
        <f t="shared" si="3"/>
        <v>0.99984089140984245</v>
      </c>
      <c r="C84" s="1">
        <f t="shared" si="4"/>
        <v>0.99782206980565924</v>
      </c>
      <c r="D84" s="1">
        <f t="shared" si="5"/>
        <v>2.0188216041832074E-3</v>
      </c>
    </row>
    <row r="85" spans="1:4" x14ac:dyDescent="0.2">
      <c r="A85">
        <v>3.7000000000000099</v>
      </c>
      <c r="B85" s="1">
        <f t="shared" si="3"/>
        <v>0.99989220026652259</v>
      </c>
      <c r="C85" s="1">
        <f t="shared" si="4"/>
        <v>0.99816229798477385</v>
      </c>
      <c r="D85" s="1">
        <f t="shared" si="5"/>
        <v>1.7299022817487408E-3</v>
      </c>
    </row>
    <row r="86" spans="1:4" x14ac:dyDescent="0.2">
      <c r="A86">
        <v>3.80000000000001</v>
      </c>
      <c r="B86" s="1">
        <f t="shared" si="3"/>
        <v>0.99992765195607491</v>
      </c>
      <c r="C86" s="1">
        <f t="shared" si="4"/>
        <v>0.99844945956916042</v>
      </c>
      <c r="D86" s="1">
        <f t="shared" si="5"/>
        <v>1.4781923869144897E-3</v>
      </c>
    </row>
    <row r="87" spans="1:4" x14ac:dyDescent="0.2">
      <c r="A87">
        <v>3.9000000000000101</v>
      </c>
      <c r="B87" s="1">
        <f t="shared" si="3"/>
        <v>0.99995190365598241</v>
      </c>
      <c r="C87" s="1">
        <f t="shared" si="4"/>
        <v>0.9986918077396203</v>
      </c>
      <c r="D87" s="1">
        <f t="shared" si="5"/>
        <v>1.2600959163621139E-3</v>
      </c>
    </row>
    <row r="88" spans="1:4" x14ac:dyDescent="0.2">
      <c r="A88">
        <v>4.0000000000000098</v>
      </c>
      <c r="B88" s="1">
        <f t="shared" si="3"/>
        <v>0.99996832875816688</v>
      </c>
      <c r="C88" s="1">
        <f t="shared" si="4"/>
        <v>0.99889631896510467</v>
      </c>
      <c r="D88" s="1">
        <f t="shared" si="5"/>
        <v>1.0720097930622119E-3</v>
      </c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"/>
  <sheetViews>
    <sheetView workbookViewId="0">
      <selection activeCell="O39" sqref="O39"/>
    </sheetView>
  </sheetViews>
  <sheetFormatPr defaultRowHeight="12.75" x14ac:dyDescent="0.2"/>
  <cols>
    <col min="6" max="6" width="1.7109375" customWidth="1"/>
    <col min="7" max="10" width="6.5703125" bestFit="1" customWidth="1"/>
    <col min="11" max="11" width="2" customWidth="1"/>
    <col min="13" max="13" width="5.7109375" customWidth="1"/>
  </cols>
  <sheetData>
    <row r="1" spans="1:11" ht="18" x14ac:dyDescent="0.25">
      <c r="A1" s="4" t="s">
        <v>38</v>
      </c>
    </row>
    <row r="2" spans="1:11" x14ac:dyDescent="0.2">
      <c r="B2" s="5"/>
      <c r="C2" s="5"/>
      <c r="D2" s="5"/>
    </row>
    <row r="3" spans="1:11" x14ac:dyDescent="0.2">
      <c r="A3" t="s">
        <v>11</v>
      </c>
      <c r="E3" s="8" t="str">
        <f>A3 &amp;CHAR(10) &amp;" (a=" &amp;A5&amp; "; b2="&amp;B5&amp; "; b3="&amp;C5&amp; "; b4="&amp;D5&amp;")"</f>
        <v>Item ordinal com 4 categorias: 1, 2, 3, 4
 (a=1; b2=-2; b3=0; b4=2)</v>
      </c>
    </row>
    <row r="4" spans="1:11" x14ac:dyDescent="0.2">
      <c r="A4" s="6" t="s">
        <v>12</v>
      </c>
      <c r="B4" s="6" t="s">
        <v>13</v>
      </c>
      <c r="C4" s="6" t="s">
        <v>14</v>
      </c>
      <c r="D4" s="6" t="s">
        <v>15</v>
      </c>
    </row>
    <row r="5" spans="1:11" x14ac:dyDescent="0.2">
      <c r="A5" s="6">
        <v>1</v>
      </c>
      <c r="B5" s="6">
        <v>-2</v>
      </c>
      <c r="C5" s="6">
        <v>0</v>
      </c>
      <c r="D5" s="6">
        <v>2</v>
      </c>
    </row>
    <row r="7" spans="1:11" x14ac:dyDescent="0.2">
      <c r="A7" s="6" t="s">
        <v>5</v>
      </c>
      <c r="B7" s="6" t="s">
        <v>16</v>
      </c>
      <c r="C7" s="6" t="s">
        <v>17</v>
      </c>
      <c r="D7" s="6" t="s">
        <v>18</v>
      </c>
      <c r="E7" s="6" t="s">
        <v>19</v>
      </c>
      <c r="F7" s="6"/>
      <c r="G7" s="6" t="s">
        <v>20</v>
      </c>
      <c r="H7" s="6" t="s">
        <v>21</v>
      </c>
      <c r="I7" s="6" t="s">
        <v>22</v>
      </c>
      <c r="J7" s="6" t="s">
        <v>23</v>
      </c>
    </row>
    <row r="8" spans="1:11" x14ac:dyDescent="0.2">
      <c r="A8" s="7">
        <v>-4</v>
      </c>
      <c r="B8" s="7">
        <v>1</v>
      </c>
      <c r="C8" s="9">
        <f t="shared" ref="C8:C52" si="0">1/(1+EXP(-$A$5*(A8-$B$5)))</f>
        <v>0.11920292202211755</v>
      </c>
      <c r="D8" s="9">
        <f>1/(1+EXP(-$A$5*(A8-$C$5)))</f>
        <v>1.7986209962091559E-2</v>
      </c>
      <c r="E8" s="9">
        <f>1/(1+EXP(-$A$5*(A8-$D$5)))</f>
        <v>2.4726231566347743E-3</v>
      </c>
      <c r="G8" s="9">
        <f>B8-C8</f>
        <v>0.88079707797788243</v>
      </c>
      <c r="H8" s="9">
        <f>C8-D8</f>
        <v>0.10121671206002598</v>
      </c>
      <c r="I8" s="9">
        <f>D8-E8</f>
        <v>1.5513586805456784E-2</v>
      </c>
      <c r="J8" s="9">
        <f>E8</f>
        <v>2.4726231566347743E-3</v>
      </c>
      <c r="K8" s="3"/>
    </row>
    <row r="9" spans="1:11" x14ac:dyDescent="0.2">
      <c r="A9" s="7">
        <f>A8+0.2</f>
        <v>-3.8</v>
      </c>
      <c r="B9" s="7">
        <v>1</v>
      </c>
      <c r="C9" s="9">
        <f t="shared" si="0"/>
        <v>0.14185106490048782</v>
      </c>
      <c r="D9" s="9">
        <f t="shared" ref="D9:D52" si="1">1/(1+EXP(-$A$5*(A9-$C$5)))</f>
        <v>2.1881270936130476E-2</v>
      </c>
      <c r="E9" s="9">
        <f t="shared" ref="E9:E52" si="2">1/(1+EXP(-$A$5*(A9-$D$5)))</f>
        <v>3.0184163247084241E-3</v>
      </c>
      <c r="G9" s="9">
        <f t="shared" ref="G9:I43" si="3">B9-C9</f>
        <v>0.85814893509951218</v>
      </c>
      <c r="H9" s="9">
        <f t="shared" si="3"/>
        <v>0.11996979396435735</v>
      </c>
      <c r="I9" s="9">
        <f t="shared" si="3"/>
        <v>1.8862854611422054E-2</v>
      </c>
      <c r="J9" s="9">
        <f t="shared" ref="J9:J52" si="4">E9</f>
        <v>3.0184163247084241E-3</v>
      </c>
      <c r="K9" s="3"/>
    </row>
    <row r="10" spans="1:11" x14ac:dyDescent="0.2">
      <c r="A10" s="7">
        <f t="shared" ref="A10:A52" si="5">A9+0.2</f>
        <v>-3.5999999999999996</v>
      </c>
      <c r="B10" s="7">
        <v>1</v>
      </c>
      <c r="C10" s="9">
        <f t="shared" si="0"/>
        <v>0.16798161486607557</v>
      </c>
      <c r="D10" s="9">
        <f t="shared" si="1"/>
        <v>2.6596993576865863E-2</v>
      </c>
      <c r="E10" s="9">
        <f t="shared" si="2"/>
        <v>3.684239899435989E-3</v>
      </c>
      <c r="G10" s="9">
        <f t="shared" si="3"/>
        <v>0.83201838513392445</v>
      </c>
      <c r="H10" s="9">
        <f t="shared" si="3"/>
        <v>0.1413846212892097</v>
      </c>
      <c r="I10" s="9">
        <f t="shared" si="3"/>
        <v>2.2912753677429874E-2</v>
      </c>
      <c r="J10" s="9">
        <f t="shared" si="4"/>
        <v>3.684239899435989E-3</v>
      </c>
      <c r="K10" s="3"/>
    </row>
    <row r="11" spans="1:11" x14ac:dyDescent="0.2">
      <c r="A11" s="7">
        <f t="shared" si="5"/>
        <v>-3.3999999999999995</v>
      </c>
      <c r="B11" s="7">
        <v>1</v>
      </c>
      <c r="C11" s="9">
        <f t="shared" si="0"/>
        <v>0.19781611144141834</v>
      </c>
      <c r="D11" s="9">
        <f t="shared" si="1"/>
        <v>3.2295464698450529E-2</v>
      </c>
      <c r="E11" s="9">
        <f t="shared" si="2"/>
        <v>4.4962731609411825E-3</v>
      </c>
      <c r="G11" s="9">
        <f t="shared" si="3"/>
        <v>0.80218388855858169</v>
      </c>
      <c r="H11" s="9">
        <f t="shared" si="3"/>
        <v>0.16552064674296779</v>
      </c>
      <c r="I11" s="9">
        <f t="shared" si="3"/>
        <v>2.7799191537509347E-2</v>
      </c>
      <c r="J11" s="9">
        <f t="shared" si="4"/>
        <v>4.4962731609411825E-3</v>
      </c>
      <c r="K11" s="3"/>
    </row>
    <row r="12" spans="1:11" x14ac:dyDescent="0.2">
      <c r="A12" s="7">
        <f t="shared" si="5"/>
        <v>-3.1999999999999993</v>
      </c>
      <c r="B12" s="7">
        <v>1</v>
      </c>
      <c r="C12" s="9">
        <f t="shared" si="0"/>
        <v>0.23147521650098246</v>
      </c>
      <c r="D12" s="9">
        <f t="shared" si="1"/>
        <v>3.9165722796764384E-2</v>
      </c>
      <c r="E12" s="9">
        <f t="shared" si="2"/>
        <v>5.4862988994504088E-3</v>
      </c>
      <c r="G12" s="9">
        <f t="shared" si="3"/>
        <v>0.76852478349901754</v>
      </c>
      <c r="H12" s="9">
        <f t="shared" si="3"/>
        <v>0.19230949370421807</v>
      </c>
      <c r="I12" s="9">
        <f t="shared" si="3"/>
        <v>3.3679423897313973E-2</v>
      </c>
      <c r="J12" s="9">
        <f t="shared" si="4"/>
        <v>5.4862988994504088E-3</v>
      </c>
      <c r="K12" s="3"/>
    </row>
    <row r="13" spans="1:11" x14ac:dyDescent="0.2">
      <c r="A13" s="7">
        <f t="shared" si="5"/>
        <v>-2.9999999999999991</v>
      </c>
      <c r="B13" s="7">
        <v>1</v>
      </c>
      <c r="C13" s="9">
        <f t="shared" si="0"/>
        <v>0.26894142136999527</v>
      </c>
      <c r="D13" s="9">
        <f t="shared" si="1"/>
        <v>4.7425873177566823E-2</v>
      </c>
      <c r="E13" s="9">
        <f t="shared" si="2"/>
        <v>6.6928509242848624E-3</v>
      </c>
      <c r="G13" s="9">
        <f t="shared" si="3"/>
        <v>0.73105857863000479</v>
      </c>
      <c r="H13" s="9">
        <f t="shared" si="3"/>
        <v>0.22151554819242844</v>
      </c>
      <c r="I13" s="9">
        <f t="shared" si="3"/>
        <v>4.0733022253281959E-2</v>
      </c>
      <c r="J13" s="9">
        <f t="shared" si="4"/>
        <v>6.6928509242848624E-3</v>
      </c>
      <c r="K13" s="3"/>
    </row>
    <row r="14" spans="1:11" x14ac:dyDescent="0.2">
      <c r="A14" s="7">
        <f t="shared" si="5"/>
        <v>-2.7999999999999989</v>
      </c>
      <c r="B14" s="7">
        <v>1</v>
      </c>
      <c r="C14" s="9">
        <f t="shared" si="0"/>
        <v>0.31002551887238777</v>
      </c>
      <c r="D14" s="9">
        <f t="shared" si="1"/>
        <v>5.7324175898868797E-2</v>
      </c>
      <c r="E14" s="9">
        <f t="shared" si="2"/>
        <v>8.1625711531599036E-3</v>
      </c>
      <c r="G14" s="9">
        <f t="shared" si="3"/>
        <v>0.68997448112761228</v>
      </c>
      <c r="H14" s="9">
        <f t="shared" si="3"/>
        <v>0.25270134297351898</v>
      </c>
      <c r="I14" s="9">
        <f t="shared" si="3"/>
        <v>4.9161604745708895E-2</v>
      </c>
      <c r="J14" s="9">
        <f t="shared" si="4"/>
        <v>8.1625711531599036E-3</v>
      </c>
      <c r="K14" s="3"/>
    </row>
    <row r="15" spans="1:11" x14ac:dyDescent="0.2">
      <c r="A15" s="7">
        <f t="shared" si="5"/>
        <v>-2.5999999999999988</v>
      </c>
      <c r="B15" s="7">
        <v>1</v>
      </c>
      <c r="C15" s="9">
        <f t="shared" si="0"/>
        <v>0.35434369377420488</v>
      </c>
      <c r="D15" s="9">
        <f t="shared" si="1"/>
        <v>6.9138420343346899E-2</v>
      </c>
      <c r="E15" s="9">
        <f t="shared" si="2"/>
        <v>9.9518018669043327E-3</v>
      </c>
      <c r="G15" s="9">
        <f t="shared" si="3"/>
        <v>0.64565630622579517</v>
      </c>
      <c r="H15" s="9">
        <f t="shared" si="3"/>
        <v>0.285205273430858</v>
      </c>
      <c r="I15" s="9">
        <f t="shared" si="3"/>
        <v>5.9186618476442562E-2</v>
      </c>
      <c r="J15" s="9">
        <f t="shared" si="4"/>
        <v>9.9518018669043327E-3</v>
      </c>
      <c r="K15" s="3"/>
    </row>
    <row r="16" spans="1:11" x14ac:dyDescent="0.2">
      <c r="A16" s="7">
        <f t="shared" si="5"/>
        <v>-2.3999999999999986</v>
      </c>
      <c r="B16" s="7">
        <v>1</v>
      </c>
      <c r="C16" s="9">
        <f t="shared" si="0"/>
        <v>0.40131233988754833</v>
      </c>
      <c r="D16" s="9">
        <f t="shared" si="1"/>
        <v>8.3172696493922491E-2</v>
      </c>
      <c r="E16" s="9">
        <f t="shared" si="2"/>
        <v>1.2128434984274258E-2</v>
      </c>
      <c r="G16" s="9">
        <f t="shared" si="3"/>
        <v>0.59868766011245167</v>
      </c>
      <c r="H16" s="9">
        <f t="shared" si="3"/>
        <v>0.31813964339362583</v>
      </c>
      <c r="I16" s="9">
        <f t="shared" si="3"/>
        <v>7.1044261509648238E-2</v>
      </c>
      <c r="J16" s="9">
        <f t="shared" si="4"/>
        <v>1.2128434984274258E-2</v>
      </c>
      <c r="K16" s="3"/>
    </row>
    <row r="17" spans="1:13" x14ac:dyDescent="0.2">
      <c r="A17" s="7">
        <f t="shared" si="5"/>
        <v>-2.1999999999999984</v>
      </c>
      <c r="B17" s="7">
        <v>1</v>
      </c>
      <c r="C17" s="9">
        <f t="shared" si="0"/>
        <v>0.45016600268752249</v>
      </c>
      <c r="D17" s="9">
        <f t="shared" si="1"/>
        <v>9.9750489119685301E-2</v>
      </c>
      <c r="E17" s="9">
        <f t="shared" si="2"/>
        <v>1.477403169327308E-2</v>
      </c>
      <c r="G17" s="9">
        <f t="shared" si="3"/>
        <v>0.54983399731247751</v>
      </c>
      <c r="H17" s="9">
        <f t="shared" si="3"/>
        <v>0.35041551356783718</v>
      </c>
      <c r="I17" s="9">
        <f t="shared" si="3"/>
        <v>8.4976457426412216E-2</v>
      </c>
      <c r="J17" s="9">
        <f t="shared" si="4"/>
        <v>1.477403169327308E-2</v>
      </c>
      <c r="K17" s="3"/>
    </row>
    <row r="18" spans="1:13" x14ac:dyDescent="0.2">
      <c r="A18" s="7">
        <f t="shared" si="5"/>
        <v>-1.9999999999999984</v>
      </c>
      <c r="B18" s="7">
        <v>1</v>
      </c>
      <c r="C18" s="9">
        <f t="shared" si="0"/>
        <v>0.50000000000000044</v>
      </c>
      <c r="D18" s="9">
        <f t="shared" si="1"/>
        <v>0.11920292202211773</v>
      </c>
      <c r="E18" s="9">
        <f t="shared" si="2"/>
        <v>1.798620996209159E-2</v>
      </c>
      <c r="G18" s="9">
        <f t="shared" si="3"/>
        <v>0.49999999999999956</v>
      </c>
      <c r="H18" s="9">
        <f t="shared" si="3"/>
        <v>0.3807970779778827</v>
      </c>
      <c r="I18" s="9">
        <f t="shared" si="3"/>
        <v>0.10121671206002614</v>
      </c>
      <c r="J18" s="9">
        <f t="shared" si="4"/>
        <v>1.798620996209159E-2</v>
      </c>
      <c r="K18" s="3"/>
    </row>
    <row r="19" spans="1:13" x14ac:dyDescent="0.2">
      <c r="A19" s="7">
        <f t="shared" si="5"/>
        <v>-1.7999999999999985</v>
      </c>
      <c r="B19" s="7">
        <v>1</v>
      </c>
      <c r="C19" s="9">
        <f t="shared" si="0"/>
        <v>0.54983399731247828</v>
      </c>
      <c r="D19" s="9">
        <f t="shared" si="1"/>
        <v>0.14185106490048799</v>
      </c>
      <c r="E19" s="9">
        <f t="shared" si="2"/>
        <v>2.1881270936130504E-2</v>
      </c>
      <c r="G19" s="9">
        <f t="shared" si="3"/>
        <v>0.45016600268752172</v>
      </c>
      <c r="H19" s="9">
        <f t="shared" si="3"/>
        <v>0.4079829324119903</v>
      </c>
      <c r="I19" s="9">
        <f t="shared" si="3"/>
        <v>0.11996979396435749</v>
      </c>
      <c r="J19" s="9">
        <f t="shared" si="4"/>
        <v>2.1881270936130504E-2</v>
      </c>
      <c r="K19" s="3"/>
    </row>
    <row r="20" spans="1:13" x14ac:dyDescent="0.2">
      <c r="A20" s="7">
        <f t="shared" si="5"/>
        <v>-1.5999999999999985</v>
      </c>
      <c r="B20" s="7">
        <v>1</v>
      </c>
      <c r="C20" s="9">
        <f t="shared" si="0"/>
        <v>0.59868766011245234</v>
      </c>
      <c r="D20" s="9">
        <f t="shared" si="1"/>
        <v>0.16798161486607571</v>
      </c>
      <c r="E20" s="9">
        <f t="shared" si="2"/>
        <v>2.6596993576865884E-2</v>
      </c>
      <c r="G20" s="9">
        <f t="shared" si="3"/>
        <v>0.40131233988754766</v>
      </c>
      <c r="H20" s="9">
        <f t="shared" si="3"/>
        <v>0.43070604524637662</v>
      </c>
      <c r="I20" s="9">
        <f t="shared" si="3"/>
        <v>0.14138462128920984</v>
      </c>
      <c r="J20" s="9">
        <f t="shared" si="4"/>
        <v>2.6596993576865884E-2</v>
      </c>
      <c r="K20" s="3"/>
    </row>
    <row r="21" spans="1:13" x14ac:dyDescent="0.2">
      <c r="A21" s="7">
        <f t="shared" si="5"/>
        <v>-1.3999999999999986</v>
      </c>
      <c r="B21" s="7">
        <v>1</v>
      </c>
      <c r="C21" s="9">
        <f t="shared" si="0"/>
        <v>0.64565630622579584</v>
      </c>
      <c r="D21" s="9">
        <f t="shared" si="1"/>
        <v>0.19781611144141847</v>
      </c>
      <c r="E21" s="9">
        <f t="shared" si="2"/>
        <v>3.229546469845055E-2</v>
      </c>
      <c r="G21" s="9">
        <f t="shared" si="3"/>
        <v>0.35434369377420416</v>
      </c>
      <c r="H21" s="9">
        <f t="shared" si="3"/>
        <v>0.44784019478437737</v>
      </c>
      <c r="I21" s="9">
        <f t="shared" si="3"/>
        <v>0.16552064674296793</v>
      </c>
      <c r="J21" s="9">
        <f t="shared" si="4"/>
        <v>3.229546469845055E-2</v>
      </c>
      <c r="K21" s="3"/>
    </row>
    <row r="22" spans="1:13" x14ac:dyDescent="0.2">
      <c r="A22" s="7">
        <f t="shared" si="5"/>
        <v>-1.1999999999999986</v>
      </c>
      <c r="B22" s="7">
        <v>1</v>
      </c>
      <c r="C22" s="9">
        <f t="shared" si="0"/>
        <v>0.68997448112761273</v>
      </c>
      <c r="D22" s="9">
        <f t="shared" si="1"/>
        <v>0.2314752165009826</v>
      </c>
      <c r="E22" s="9">
        <f t="shared" si="2"/>
        <v>3.9165722796764418E-2</v>
      </c>
      <c r="G22" s="9">
        <f t="shared" si="3"/>
        <v>0.31002551887238727</v>
      </c>
      <c r="H22" s="9">
        <f t="shared" si="3"/>
        <v>0.45849926462663015</v>
      </c>
      <c r="I22" s="9">
        <f t="shared" si="3"/>
        <v>0.19230949370421818</v>
      </c>
      <c r="J22" s="9">
        <f t="shared" si="4"/>
        <v>3.9165722796764418E-2</v>
      </c>
      <c r="K22" s="3"/>
    </row>
    <row r="23" spans="1:13" x14ac:dyDescent="0.2">
      <c r="A23" s="7">
        <f t="shared" si="5"/>
        <v>-0.99999999999999867</v>
      </c>
      <c r="B23" s="7">
        <v>1</v>
      </c>
      <c r="C23" s="9">
        <f t="shared" si="0"/>
        <v>0.73105857863000512</v>
      </c>
      <c r="D23" s="9">
        <f t="shared" si="1"/>
        <v>0.26894142136999538</v>
      </c>
      <c r="E23" s="9">
        <f t="shared" si="2"/>
        <v>4.7425873177566844E-2</v>
      </c>
      <c r="G23" s="9">
        <f t="shared" si="3"/>
        <v>0.26894142136999488</v>
      </c>
      <c r="H23" s="9">
        <f t="shared" si="3"/>
        <v>0.46211715726000974</v>
      </c>
      <c r="I23" s="9">
        <f t="shared" si="3"/>
        <v>0.22151554819242852</v>
      </c>
      <c r="J23" s="9">
        <f t="shared" si="4"/>
        <v>4.7425873177566844E-2</v>
      </c>
      <c r="K23" s="3"/>
    </row>
    <row r="24" spans="1:13" x14ac:dyDescent="0.2">
      <c r="A24" s="7">
        <f t="shared" si="5"/>
        <v>-0.79999999999999871</v>
      </c>
      <c r="B24" s="7">
        <v>1</v>
      </c>
      <c r="C24" s="9">
        <f t="shared" si="0"/>
        <v>0.76852478349901787</v>
      </c>
      <c r="D24" s="9">
        <f t="shared" si="1"/>
        <v>0.31002551887238783</v>
      </c>
      <c r="E24" s="9">
        <f t="shared" si="2"/>
        <v>5.7324175898868797E-2</v>
      </c>
      <c r="G24" s="9">
        <f t="shared" si="3"/>
        <v>0.23147521650098213</v>
      </c>
      <c r="H24" s="9">
        <f t="shared" si="3"/>
        <v>0.45849926462663004</v>
      </c>
      <c r="I24" s="9">
        <f t="shared" si="3"/>
        <v>0.25270134297351904</v>
      </c>
      <c r="J24" s="9">
        <f t="shared" si="4"/>
        <v>5.7324175898868797E-2</v>
      </c>
      <c r="K24" s="3"/>
    </row>
    <row r="25" spans="1:13" x14ac:dyDescent="0.2">
      <c r="A25" s="7">
        <f t="shared" si="5"/>
        <v>-0.59999999999999876</v>
      </c>
      <c r="B25" s="7">
        <v>1</v>
      </c>
      <c r="C25" s="9">
        <f t="shared" si="0"/>
        <v>0.80218388855858203</v>
      </c>
      <c r="D25" s="9">
        <f t="shared" si="1"/>
        <v>0.35434369377420488</v>
      </c>
      <c r="E25" s="9">
        <f t="shared" si="2"/>
        <v>6.9138420343346899E-2</v>
      </c>
      <c r="G25" s="9">
        <f t="shared" si="3"/>
        <v>0.19781611144141797</v>
      </c>
      <c r="H25" s="9">
        <f t="shared" si="3"/>
        <v>0.44784019478437714</v>
      </c>
      <c r="I25" s="9">
        <f t="shared" si="3"/>
        <v>0.285205273430858</v>
      </c>
      <c r="J25" s="9">
        <f t="shared" si="4"/>
        <v>6.9138420343346899E-2</v>
      </c>
      <c r="K25" s="3"/>
    </row>
    <row r="26" spans="1:13" x14ac:dyDescent="0.2">
      <c r="A26" s="7">
        <f t="shared" si="5"/>
        <v>-0.39999999999999875</v>
      </c>
      <c r="B26" s="7">
        <v>1</v>
      </c>
      <c r="C26" s="9">
        <f t="shared" si="0"/>
        <v>0.83201838513392457</v>
      </c>
      <c r="D26" s="9">
        <f t="shared" si="1"/>
        <v>0.40131233988754828</v>
      </c>
      <c r="E26" s="9">
        <f t="shared" si="2"/>
        <v>8.3172696493922491E-2</v>
      </c>
      <c r="G26" s="9">
        <f t="shared" si="3"/>
        <v>0.16798161486607543</v>
      </c>
      <c r="H26" s="9">
        <f t="shared" si="3"/>
        <v>0.43070604524637629</v>
      </c>
      <c r="I26" s="9">
        <f t="shared" si="3"/>
        <v>0.31813964339362577</v>
      </c>
      <c r="J26" s="9">
        <f t="shared" si="4"/>
        <v>8.3172696493922491E-2</v>
      </c>
      <c r="K26" s="3"/>
    </row>
    <row r="27" spans="1:13" x14ac:dyDescent="0.2">
      <c r="A27" s="7">
        <f t="shared" si="5"/>
        <v>-0.19999999999999873</v>
      </c>
      <c r="B27" s="7">
        <v>1</v>
      </c>
      <c r="C27" s="9">
        <f t="shared" si="0"/>
        <v>0.85814893509951229</v>
      </c>
      <c r="D27" s="9">
        <f t="shared" si="1"/>
        <v>0.45016600268752238</v>
      </c>
      <c r="E27" s="9">
        <f t="shared" si="2"/>
        <v>9.9750489119685246E-2</v>
      </c>
      <c r="G27" s="9">
        <f t="shared" si="3"/>
        <v>0.14185106490048771</v>
      </c>
      <c r="H27" s="9">
        <f t="shared" si="3"/>
        <v>0.40798293241198991</v>
      </c>
      <c r="I27" s="9">
        <f t="shared" si="3"/>
        <v>0.35041551356783712</v>
      </c>
      <c r="J27" s="9">
        <f t="shared" si="4"/>
        <v>9.9750489119685246E-2</v>
      </c>
      <c r="K27" s="3"/>
    </row>
    <row r="28" spans="1:13" x14ac:dyDescent="0.2">
      <c r="A28" s="7">
        <f t="shared" si="5"/>
        <v>1.27675647831893E-15</v>
      </c>
      <c r="B28" s="7">
        <v>1</v>
      </c>
      <c r="C28" s="9">
        <f t="shared" si="0"/>
        <v>0.88079707797788254</v>
      </c>
      <c r="D28" s="9">
        <f t="shared" si="1"/>
        <v>0.50000000000000033</v>
      </c>
      <c r="E28" s="9">
        <f t="shared" si="2"/>
        <v>0.11920292202211769</v>
      </c>
      <c r="G28" s="9">
        <f t="shared" si="3"/>
        <v>0.11920292202211746</v>
      </c>
      <c r="H28" s="9">
        <f t="shared" si="3"/>
        <v>0.3807970779778822</v>
      </c>
      <c r="I28" s="9">
        <f t="shared" si="3"/>
        <v>0.38079707797788265</v>
      </c>
      <c r="J28" s="9">
        <f t="shared" si="4"/>
        <v>0.11920292202211769</v>
      </c>
      <c r="K28" s="3"/>
    </row>
    <row r="29" spans="1:13" x14ac:dyDescent="0.2">
      <c r="A29" s="7">
        <f t="shared" si="5"/>
        <v>0.20000000000000129</v>
      </c>
      <c r="B29" s="7">
        <v>1</v>
      </c>
      <c r="C29" s="9">
        <f t="shared" si="0"/>
        <v>0.90024951088031502</v>
      </c>
      <c r="D29" s="9">
        <f t="shared" si="1"/>
        <v>0.54983399731247817</v>
      </c>
      <c r="E29" s="9">
        <f t="shared" si="2"/>
        <v>0.14185106490048793</v>
      </c>
      <c r="G29" s="9">
        <f t="shared" si="3"/>
        <v>9.9750489119684982E-2</v>
      </c>
      <c r="H29" s="9">
        <f t="shared" si="3"/>
        <v>0.35041551356783684</v>
      </c>
      <c r="I29" s="9">
        <f t="shared" si="3"/>
        <v>0.40798293241199024</v>
      </c>
      <c r="J29" s="9">
        <f t="shared" si="4"/>
        <v>0.14185106490048793</v>
      </c>
      <c r="K29" s="3"/>
    </row>
    <row r="30" spans="1:13" x14ac:dyDescent="0.2">
      <c r="A30" s="7">
        <f t="shared" si="5"/>
        <v>0.4000000000000013</v>
      </c>
      <c r="B30" s="7">
        <v>1</v>
      </c>
      <c r="C30" s="9">
        <f t="shared" si="0"/>
        <v>0.91682730350607766</v>
      </c>
      <c r="D30" s="9">
        <f t="shared" si="1"/>
        <v>0.59868766011245234</v>
      </c>
      <c r="E30" s="9">
        <f t="shared" si="2"/>
        <v>0.16798161486607568</v>
      </c>
      <c r="G30" s="9">
        <f t="shared" si="3"/>
        <v>8.3172696493922338E-2</v>
      </c>
      <c r="H30" s="9">
        <f t="shared" si="3"/>
        <v>0.31813964339362533</v>
      </c>
      <c r="I30" s="9">
        <f t="shared" si="3"/>
        <v>0.43070604524637668</v>
      </c>
      <c r="J30" s="9">
        <f t="shared" si="4"/>
        <v>0.16798161486607568</v>
      </c>
      <c r="K30" s="3"/>
    </row>
    <row r="31" spans="1:13" x14ac:dyDescent="0.2">
      <c r="A31" s="7">
        <f t="shared" si="5"/>
        <v>0.60000000000000131</v>
      </c>
      <c r="B31" s="7">
        <v>1</v>
      </c>
      <c r="C31" s="9">
        <f t="shared" si="0"/>
        <v>0.93086157965665328</v>
      </c>
      <c r="D31" s="9">
        <f t="shared" si="1"/>
        <v>0.64565630622579584</v>
      </c>
      <c r="E31" s="9">
        <f t="shared" si="2"/>
        <v>0.19781611144141847</v>
      </c>
      <c r="G31" s="9">
        <f t="shared" si="3"/>
        <v>6.9138420343346718E-2</v>
      </c>
      <c r="H31" s="9">
        <f t="shared" si="3"/>
        <v>0.28520527343085744</v>
      </c>
      <c r="I31" s="9">
        <f t="shared" si="3"/>
        <v>0.44784019478437737</v>
      </c>
      <c r="J31" s="9">
        <f t="shared" si="4"/>
        <v>0.19781611144141847</v>
      </c>
      <c r="K31" s="3"/>
    </row>
    <row r="32" spans="1:13" x14ac:dyDescent="0.2">
      <c r="A32" s="7">
        <f t="shared" si="5"/>
        <v>0.80000000000000138</v>
      </c>
      <c r="B32" s="7">
        <v>1</v>
      </c>
      <c r="C32" s="9">
        <f t="shared" si="0"/>
        <v>0.94267582410113127</v>
      </c>
      <c r="D32" s="9">
        <f t="shared" si="1"/>
        <v>0.68997448112761273</v>
      </c>
      <c r="E32" s="9">
        <f t="shared" si="2"/>
        <v>0.2314752165009826</v>
      </c>
      <c r="G32" s="9">
        <f t="shared" si="3"/>
        <v>5.7324175898868734E-2</v>
      </c>
      <c r="H32" s="9">
        <f t="shared" si="3"/>
        <v>0.25270134297351854</v>
      </c>
      <c r="I32" s="9">
        <f t="shared" si="3"/>
        <v>0.45849926462663015</v>
      </c>
      <c r="J32" s="9">
        <f t="shared" si="4"/>
        <v>0.2314752165009826</v>
      </c>
      <c r="K32" s="3"/>
      <c r="M32" t="str">
        <f>CHAR(10)</f>
        <v xml:space="preserve">
</v>
      </c>
    </row>
    <row r="33" spans="1:11" x14ac:dyDescent="0.2">
      <c r="A33" s="7">
        <f t="shared" si="5"/>
        <v>1.0000000000000013</v>
      </c>
      <c r="B33" s="7">
        <v>1</v>
      </c>
      <c r="C33" s="9">
        <f t="shared" si="0"/>
        <v>0.95257412682243336</v>
      </c>
      <c r="D33" s="9">
        <f t="shared" si="1"/>
        <v>0.73105857863000512</v>
      </c>
      <c r="E33" s="9">
        <f t="shared" si="2"/>
        <v>0.26894142136999538</v>
      </c>
      <c r="G33" s="9">
        <f t="shared" si="3"/>
        <v>4.7425873177566635E-2</v>
      </c>
      <c r="H33" s="9">
        <f t="shared" si="3"/>
        <v>0.22151554819242825</v>
      </c>
      <c r="I33" s="9">
        <f t="shared" si="3"/>
        <v>0.46211715726000974</v>
      </c>
      <c r="J33" s="9">
        <f t="shared" si="4"/>
        <v>0.26894142136999538</v>
      </c>
      <c r="K33" s="3"/>
    </row>
    <row r="34" spans="1:11" x14ac:dyDescent="0.2">
      <c r="A34" s="7">
        <f t="shared" si="5"/>
        <v>1.2000000000000013</v>
      </c>
      <c r="B34" s="7">
        <v>1</v>
      </c>
      <c r="C34" s="9">
        <f t="shared" si="0"/>
        <v>0.96083427720323566</v>
      </c>
      <c r="D34" s="9">
        <f t="shared" si="1"/>
        <v>0.76852478349901787</v>
      </c>
      <c r="E34" s="9">
        <f t="shared" si="2"/>
        <v>0.31002551887238783</v>
      </c>
      <c r="G34" s="9">
        <f t="shared" si="3"/>
        <v>3.9165722796764335E-2</v>
      </c>
      <c r="H34" s="9">
        <f t="shared" si="3"/>
        <v>0.19230949370421779</v>
      </c>
      <c r="I34" s="9">
        <f t="shared" si="3"/>
        <v>0.45849926462663004</v>
      </c>
      <c r="J34" s="9">
        <f t="shared" si="4"/>
        <v>0.31002551887238783</v>
      </c>
      <c r="K34" s="3"/>
    </row>
    <row r="35" spans="1:11" x14ac:dyDescent="0.2">
      <c r="A35" s="7">
        <f t="shared" si="5"/>
        <v>1.4000000000000012</v>
      </c>
      <c r="B35" s="7">
        <v>1</v>
      </c>
      <c r="C35" s="9">
        <f t="shared" si="0"/>
        <v>0.96770453530154954</v>
      </c>
      <c r="D35" s="9">
        <f t="shared" si="1"/>
        <v>0.80218388855858203</v>
      </c>
      <c r="E35" s="9">
        <f t="shared" si="2"/>
        <v>0.35434369377420488</v>
      </c>
      <c r="G35" s="9">
        <f t="shared" si="3"/>
        <v>3.229546469845046E-2</v>
      </c>
      <c r="H35" s="9">
        <f t="shared" si="3"/>
        <v>0.16552064674296751</v>
      </c>
      <c r="I35" s="9">
        <f t="shared" si="3"/>
        <v>0.44784019478437714</v>
      </c>
      <c r="J35" s="9">
        <f t="shared" si="4"/>
        <v>0.35434369377420488</v>
      </c>
      <c r="K35" s="3"/>
    </row>
    <row r="36" spans="1:11" x14ac:dyDescent="0.2">
      <c r="A36" s="7">
        <f t="shared" si="5"/>
        <v>1.6000000000000012</v>
      </c>
      <c r="B36" s="7">
        <v>1</v>
      </c>
      <c r="C36" s="9">
        <f t="shared" si="0"/>
        <v>0.97340300642313426</v>
      </c>
      <c r="D36" s="9">
        <f t="shared" si="1"/>
        <v>0.83201838513392457</v>
      </c>
      <c r="E36" s="9">
        <f t="shared" si="2"/>
        <v>0.40131233988754828</v>
      </c>
      <c r="G36" s="9">
        <f t="shared" si="3"/>
        <v>2.6596993576865735E-2</v>
      </c>
      <c r="H36" s="9">
        <f t="shared" si="3"/>
        <v>0.1413846212892097</v>
      </c>
      <c r="I36" s="9">
        <f t="shared" si="3"/>
        <v>0.43070604524637629</v>
      </c>
      <c r="J36" s="9">
        <f t="shared" si="4"/>
        <v>0.40131233988754828</v>
      </c>
      <c r="K36" s="3"/>
    </row>
    <row r="37" spans="1:11" x14ac:dyDescent="0.2">
      <c r="A37" s="7">
        <f t="shared" si="5"/>
        <v>1.8000000000000012</v>
      </c>
      <c r="B37" s="7">
        <v>1</v>
      </c>
      <c r="C37" s="9">
        <f t="shared" si="0"/>
        <v>0.97811872906386943</v>
      </c>
      <c r="D37" s="9">
        <f t="shared" si="1"/>
        <v>0.85814893509951229</v>
      </c>
      <c r="E37" s="9">
        <f t="shared" si="2"/>
        <v>0.45016600268752233</v>
      </c>
      <c r="G37" s="9">
        <f t="shared" si="3"/>
        <v>2.188127093613057E-2</v>
      </c>
      <c r="H37" s="9">
        <f t="shared" si="3"/>
        <v>0.11996979396435714</v>
      </c>
      <c r="I37" s="9">
        <f t="shared" si="3"/>
        <v>0.40798293241198996</v>
      </c>
      <c r="J37" s="9">
        <f t="shared" si="4"/>
        <v>0.45016600268752233</v>
      </c>
      <c r="K37" s="3"/>
    </row>
    <row r="38" spans="1:11" x14ac:dyDescent="0.2">
      <c r="A38" s="7">
        <f t="shared" si="5"/>
        <v>2.0000000000000013</v>
      </c>
      <c r="B38" s="7">
        <v>1</v>
      </c>
      <c r="C38" s="9">
        <f t="shared" si="0"/>
        <v>0.98201379003790845</v>
      </c>
      <c r="D38" s="9">
        <f t="shared" si="1"/>
        <v>0.88079707797788254</v>
      </c>
      <c r="E38" s="9">
        <f t="shared" si="2"/>
        <v>0.50000000000000033</v>
      </c>
      <c r="G38" s="9">
        <f t="shared" si="3"/>
        <v>1.7986209962091548E-2</v>
      </c>
      <c r="H38" s="9">
        <f t="shared" si="3"/>
        <v>0.10121671206002592</v>
      </c>
      <c r="I38" s="9">
        <f t="shared" si="3"/>
        <v>0.3807970779778822</v>
      </c>
      <c r="J38" s="9">
        <f t="shared" si="4"/>
        <v>0.50000000000000033</v>
      </c>
      <c r="K38" s="3"/>
    </row>
    <row r="39" spans="1:11" x14ac:dyDescent="0.2">
      <c r="A39" s="7">
        <f t="shared" si="5"/>
        <v>2.2000000000000015</v>
      </c>
      <c r="B39" s="7">
        <v>1</v>
      </c>
      <c r="C39" s="9">
        <f t="shared" si="0"/>
        <v>0.98522596830672693</v>
      </c>
      <c r="D39" s="9">
        <f t="shared" si="1"/>
        <v>0.90024951088031502</v>
      </c>
      <c r="E39" s="9">
        <f t="shared" si="2"/>
        <v>0.54983399731247828</v>
      </c>
      <c r="G39" s="9">
        <f t="shared" si="3"/>
        <v>1.4774031693273071E-2</v>
      </c>
      <c r="H39" s="9">
        <f t="shared" si="3"/>
        <v>8.4976457426411911E-2</v>
      </c>
      <c r="I39" s="9">
        <f t="shared" si="3"/>
        <v>0.35041551356783673</v>
      </c>
      <c r="J39" s="9">
        <f t="shared" si="4"/>
        <v>0.54983399731247828</v>
      </c>
      <c r="K39" s="3"/>
    </row>
    <row r="40" spans="1:11" x14ac:dyDescent="0.2">
      <c r="A40" s="7">
        <f t="shared" si="5"/>
        <v>2.4000000000000017</v>
      </c>
      <c r="B40" s="7">
        <v>1</v>
      </c>
      <c r="C40" s="9">
        <f t="shared" si="0"/>
        <v>0.98787156501572571</v>
      </c>
      <c r="D40" s="9">
        <f t="shared" si="1"/>
        <v>0.91682730350607766</v>
      </c>
      <c r="E40" s="9">
        <f t="shared" si="2"/>
        <v>0.59868766011245234</v>
      </c>
      <c r="G40" s="9">
        <f t="shared" si="3"/>
        <v>1.2128434984274294E-2</v>
      </c>
      <c r="H40" s="9">
        <f t="shared" si="3"/>
        <v>7.1044261509648043E-2</v>
      </c>
      <c r="I40" s="9">
        <f t="shared" si="3"/>
        <v>0.31813964339362533</v>
      </c>
      <c r="J40" s="9">
        <f t="shared" si="4"/>
        <v>0.59868766011245234</v>
      </c>
      <c r="K40" s="3"/>
    </row>
    <row r="41" spans="1:11" x14ac:dyDescent="0.2">
      <c r="A41" s="7">
        <f t="shared" si="5"/>
        <v>2.6000000000000019</v>
      </c>
      <c r="B41" s="7">
        <v>1</v>
      </c>
      <c r="C41" s="9">
        <f t="shared" si="0"/>
        <v>0.99004819813309575</v>
      </c>
      <c r="D41" s="9">
        <f t="shared" si="1"/>
        <v>0.93086157965665328</v>
      </c>
      <c r="E41" s="9">
        <f t="shared" si="2"/>
        <v>0.64565630622579584</v>
      </c>
      <c r="G41" s="9">
        <f t="shared" si="3"/>
        <v>9.9518018669042529E-3</v>
      </c>
      <c r="H41" s="9">
        <f t="shared" si="3"/>
        <v>5.9186618476442465E-2</v>
      </c>
      <c r="I41" s="9">
        <f t="shared" si="3"/>
        <v>0.28520527343085744</v>
      </c>
      <c r="J41" s="9">
        <f t="shared" si="4"/>
        <v>0.64565630622579584</v>
      </c>
      <c r="K41" s="3"/>
    </row>
    <row r="42" spans="1:11" x14ac:dyDescent="0.2">
      <c r="A42" s="7">
        <f t="shared" si="5"/>
        <v>2.800000000000002</v>
      </c>
      <c r="B42" s="7">
        <v>1</v>
      </c>
      <c r="C42" s="9">
        <f t="shared" si="0"/>
        <v>0.99183742884684012</v>
      </c>
      <c r="D42" s="9">
        <f t="shared" si="1"/>
        <v>0.94267582410113127</v>
      </c>
      <c r="E42" s="9">
        <f t="shared" si="2"/>
        <v>0.68997448112761284</v>
      </c>
      <c r="G42" s="9">
        <f t="shared" si="3"/>
        <v>8.162571153159881E-3</v>
      </c>
      <c r="H42" s="9">
        <f t="shared" si="3"/>
        <v>4.9161604745708853E-2</v>
      </c>
      <c r="I42" s="9">
        <f t="shared" si="3"/>
        <v>0.25270134297351843</v>
      </c>
      <c r="J42" s="9">
        <f t="shared" si="4"/>
        <v>0.68997448112761284</v>
      </c>
      <c r="K42" s="3"/>
    </row>
    <row r="43" spans="1:11" x14ac:dyDescent="0.2">
      <c r="A43" s="7">
        <f t="shared" si="5"/>
        <v>3.0000000000000022</v>
      </c>
      <c r="B43" s="7">
        <v>1</v>
      </c>
      <c r="C43" s="9">
        <f t="shared" si="0"/>
        <v>0.99330714907571527</v>
      </c>
      <c r="D43" s="9">
        <f t="shared" si="1"/>
        <v>0.95257412682243336</v>
      </c>
      <c r="E43" s="9">
        <f t="shared" si="2"/>
        <v>0.73105857863000534</v>
      </c>
      <c r="G43" s="9">
        <f t="shared" si="3"/>
        <v>6.6928509242847323E-3</v>
      </c>
      <c r="H43" s="9">
        <f t="shared" si="3"/>
        <v>4.0733022253281903E-2</v>
      </c>
      <c r="I43" s="9">
        <f t="shared" si="3"/>
        <v>0.22151554819242802</v>
      </c>
      <c r="J43" s="9">
        <f t="shared" si="4"/>
        <v>0.73105857863000534</v>
      </c>
      <c r="K43" s="3"/>
    </row>
    <row r="44" spans="1:11" x14ac:dyDescent="0.2">
      <c r="A44" s="7">
        <f t="shared" si="5"/>
        <v>3.2000000000000024</v>
      </c>
      <c r="B44" s="7">
        <v>1</v>
      </c>
      <c r="C44" s="9">
        <f t="shared" si="0"/>
        <v>0.99451370110054971</v>
      </c>
      <c r="D44" s="9">
        <f t="shared" si="1"/>
        <v>0.96083427720323566</v>
      </c>
      <c r="E44" s="9">
        <f t="shared" si="2"/>
        <v>0.76852478349901809</v>
      </c>
      <c r="G44" s="9">
        <f t="shared" ref="G44:I52" si="6">B44-C44</f>
        <v>5.4862988994502926E-3</v>
      </c>
      <c r="H44" s="9">
        <f t="shared" si="6"/>
        <v>3.3679423897314043E-2</v>
      </c>
      <c r="I44" s="9">
        <f t="shared" si="6"/>
        <v>0.19230949370421757</v>
      </c>
      <c r="J44" s="9">
        <f t="shared" si="4"/>
        <v>0.76852478349901809</v>
      </c>
    </row>
    <row r="45" spans="1:11" x14ac:dyDescent="0.2">
      <c r="A45" s="7">
        <f t="shared" si="5"/>
        <v>3.4000000000000026</v>
      </c>
      <c r="B45" s="7">
        <v>1</v>
      </c>
      <c r="C45" s="9">
        <f t="shared" si="0"/>
        <v>0.99550372683905886</v>
      </c>
      <c r="D45" s="9">
        <f t="shared" si="1"/>
        <v>0.96770453530154954</v>
      </c>
      <c r="E45" s="9">
        <f t="shared" si="2"/>
        <v>0.80218388855858214</v>
      </c>
      <c r="G45" s="9">
        <f t="shared" si="6"/>
        <v>4.4962731609411444E-3</v>
      </c>
      <c r="H45" s="9">
        <f t="shared" si="6"/>
        <v>2.7799191537509316E-2</v>
      </c>
      <c r="I45" s="9">
        <f t="shared" si="6"/>
        <v>0.1655206467429674</v>
      </c>
      <c r="J45" s="9">
        <f t="shared" si="4"/>
        <v>0.80218388855858214</v>
      </c>
    </row>
    <row r="46" spans="1:11" x14ac:dyDescent="0.2">
      <c r="A46" s="7">
        <f t="shared" si="5"/>
        <v>3.6000000000000028</v>
      </c>
      <c r="B46" s="7">
        <v>1</v>
      </c>
      <c r="C46" s="9">
        <f t="shared" si="0"/>
        <v>0.99631576010056411</v>
      </c>
      <c r="D46" s="9">
        <f t="shared" si="1"/>
        <v>0.97340300642313426</v>
      </c>
      <c r="E46" s="9">
        <f t="shared" si="2"/>
        <v>0.8320183851339249</v>
      </c>
      <c r="G46" s="9">
        <f t="shared" si="6"/>
        <v>3.6842398994358927E-3</v>
      </c>
      <c r="H46" s="9">
        <f t="shared" si="6"/>
        <v>2.2912753677429842E-2</v>
      </c>
      <c r="I46" s="9">
        <f t="shared" si="6"/>
        <v>0.14138462128920937</v>
      </c>
      <c r="J46" s="9">
        <f t="shared" si="4"/>
        <v>0.8320183851339249</v>
      </c>
    </row>
    <row r="47" spans="1:11" x14ac:dyDescent="0.2">
      <c r="A47" s="7">
        <f t="shared" si="5"/>
        <v>3.8000000000000029</v>
      </c>
      <c r="B47" s="7">
        <v>1</v>
      </c>
      <c r="C47" s="9">
        <f t="shared" si="0"/>
        <v>0.99698158367529166</v>
      </c>
      <c r="D47" s="9">
        <f t="shared" si="1"/>
        <v>0.97811872906386965</v>
      </c>
      <c r="E47" s="9">
        <f t="shared" si="2"/>
        <v>0.85814893509951262</v>
      </c>
      <c r="G47" s="9">
        <f t="shared" si="6"/>
        <v>3.0184163247083395E-3</v>
      </c>
      <c r="H47" s="9">
        <f t="shared" si="6"/>
        <v>1.8862854611422009E-2</v>
      </c>
      <c r="I47" s="9">
        <f t="shared" si="6"/>
        <v>0.11996979396435703</v>
      </c>
      <c r="J47" s="9">
        <f t="shared" si="4"/>
        <v>0.85814893509951262</v>
      </c>
    </row>
    <row r="48" spans="1:11" x14ac:dyDescent="0.2">
      <c r="A48" s="7">
        <f t="shared" si="5"/>
        <v>4.0000000000000027</v>
      </c>
      <c r="B48" s="7">
        <v>1</v>
      </c>
      <c r="C48" s="9">
        <f t="shared" si="0"/>
        <v>0.99752737684336534</v>
      </c>
      <c r="D48" s="9">
        <f t="shared" si="1"/>
        <v>0.98201379003790845</v>
      </c>
      <c r="E48" s="9">
        <f t="shared" si="2"/>
        <v>0.88079707797788265</v>
      </c>
      <c r="G48" s="9">
        <f t="shared" si="6"/>
        <v>2.4726231566346568E-3</v>
      </c>
      <c r="H48" s="9">
        <f t="shared" si="6"/>
        <v>1.5513586805456892E-2</v>
      </c>
      <c r="I48" s="9">
        <f t="shared" si="6"/>
        <v>0.1012167120600258</v>
      </c>
      <c r="J48" s="9">
        <f t="shared" si="4"/>
        <v>0.88079707797788265</v>
      </c>
    </row>
    <row r="49" spans="1:10" x14ac:dyDescent="0.2">
      <c r="A49" s="7">
        <f t="shared" si="5"/>
        <v>4.2000000000000028</v>
      </c>
      <c r="B49" s="7">
        <v>1</v>
      </c>
      <c r="C49" s="9">
        <f t="shared" si="0"/>
        <v>0.9979746796109501</v>
      </c>
      <c r="D49" s="9">
        <f t="shared" si="1"/>
        <v>0.98522596830672693</v>
      </c>
      <c r="E49" s="9">
        <f t="shared" si="2"/>
        <v>0.90024951088031502</v>
      </c>
      <c r="G49" s="9">
        <f t="shared" si="6"/>
        <v>2.0253203890499005E-3</v>
      </c>
      <c r="H49" s="9">
        <f t="shared" si="6"/>
        <v>1.274871130422317E-2</v>
      </c>
      <c r="I49" s="9">
        <f t="shared" si="6"/>
        <v>8.4976457426411911E-2</v>
      </c>
      <c r="J49" s="9">
        <f t="shared" si="4"/>
        <v>0.90024951088031502</v>
      </c>
    </row>
    <row r="50" spans="1:10" x14ac:dyDescent="0.2">
      <c r="A50" s="7">
        <f t="shared" si="5"/>
        <v>4.400000000000003</v>
      </c>
      <c r="B50" s="7">
        <v>1</v>
      </c>
      <c r="C50" s="9">
        <f t="shared" si="0"/>
        <v>0.99834119891982553</v>
      </c>
      <c r="D50" s="9">
        <f t="shared" si="1"/>
        <v>0.98787156501572571</v>
      </c>
      <c r="E50" s="9">
        <f t="shared" si="2"/>
        <v>0.91682730350607788</v>
      </c>
      <c r="G50" s="9">
        <f t="shared" si="6"/>
        <v>1.6588010801744657E-3</v>
      </c>
      <c r="H50" s="9">
        <f t="shared" si="6"/>
        <v>1.0469633904099829E-2</v>
      </c>
      <c r="I50" s="9">
        <f t="shared" si="6"/>
        <v>7.1044261509647821E-2</v>
      </c>
      <c r="J50" s="9">
        <f t="shared" si="4"/>
        <v>0.91682730350607788</v>
      </c>
    </row>
    <row r="51" spans="1:10" x14ac:dyDescent="0.2">
      <c r="A51" s="7">
        <f t="shared" si="5"/>
        <v>4.6000000000000032</v>
      </c>
      <c r="B51" s="7">
        <v>1</v>
      </c>
      <c r="C51" s="9">
        <f t="shared" si="0"/>
        <v>0.9986414800495711</v>
      </c>
      <c r="D51" s="9">
        <f t="shared" si="1"/>
        <v>0.99004819813309575</v>
      </c>
      <c r="E51" s="9">
        <f t="shared" si="2"/>
        <v>0.9308615796566535</v>
      </c>
      <c r="G51" s="9">
        <f t="shared" si="6"/>
        <v>1.3585199504289047E-3</v>
      </c>
      <c r="H51" s="9">
        <f t="shared" si="6"/>
        <v>8.5932819164753482E-3</v>
      </c>
      <c r="I51" s="9">
        <f t="shared" si="6"/>
        <v>5.9186618476442243E-2</v>
      </c>
      <c r="J51" s="9">
        <f t="shared" si="4"/>
        <v>0.9308615796566535</v>
      </c>
    </row>
    <row r="52" spans="1:10" x14ac:dyDescent="0.2">
      <c r="A52" s="7">
        <f t="shared" si="5"/>
        <v>4.8000000000000034</v>
      </c>
      <c r="B52" s="7">
        <v>1</v>
      </c>
      <c r="C52" s="9">
        <f t="shared" si="0"/>
        <v>0.99888746396713979</v>
      </c>
      <c r="D52" s="9">
        <f t="shared" si="1"/>
        <v>0.99183742884684012</v>
      </c>
      <c r="E52" s="9">
        <f t="shared" si="2"/>
        <v>0.94267582410113149</v>
      </c>
      <c r="G52" s="9">
        <f t="shared" si="6"/>
        <v>1.1125360328602119E-3</v>
      </c>
      <c r="H52" s="9">
        <f t="shared" si="6"/>
        <v>7.0500351202996692E-3</v>
      </c>
      <c r="I52" s="9">
        <f t="shared" si="6"/>
        <v>4.9161604745708631E-2</v>
      </c>
      <c r="J52" s="9">
        <f t="shared" si="4"/>
        <v>0.94267582410113149</v>
      </c>
    </row>
    <row r="53" spans="1:10" x14ac:dyDescent="0.2">
      <c r="A53" s="7"/>
      <c r="B53" s="7"/>
      <c r="C53" s="3"/>
      <c r="D53" s="3"/>
      <c r="E53" s="3"/>
      <c r="G53" s="3"/>
      <c r="H53" s="3"/>
      <c r="I53" s="3"/>
      <c r="J53" s="3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3"/>
  <sheetViews>
    <sheetView workbookViewId="0">
      <selection activeCell="P6" sqref="P6"/>
    </sheetView>
  </sheetViews>
  <sheetFormatPr defaultRowHeight="12.75" x14ac:dyDescent="0.2"/>
  <cols>
    <col min="1" max="6" width="7.42578125" customWidth="1"/>
    <col min="7" max="7" width="1.7109375" customWidth="1"/>
    <col min="8" max="11" width="6.5703125" bestFit="1" customWidth="1"/>
    <col min="12" max="12" width="2" customWidth="1"/>
    <col min="14" max="14" width="5.7109375" customWidth="1"/>
  </cols>
  <sheetData>
    <row r="1" spans="1:12" ht="18" x14ac:dyDescent="0.25">
      <c r="A1" s="4" t="s">
        <v>37</v>
      </c>
    </row>
    <row r="2" spans="1:12" x14ac:dyDescent="0.2">
      <c r="B2" s="5"/>
      <c r="C2" s="5"/>
      <c r="D2" s="5"/>
    </row>
    <row r="3" spans="1:12" x14ac:dyDescent="0.2">
      <c r="A3" s="10" t="s">
        <v>32</v>
      </c>
      <c r="E3" s="8" t="str">
        <f>A3 &amp;CHAR(10) &amp;" a=(" &amp;A5&amp; ","&amp;B5&amp; ","&amp;C5&amp; ","&amp;D5&amp;"); " &amp;" b=(" &amp;H5&amp; ","&amp;I5&amp; ","&amp;J5&amp; ","&amp;K5&amp;"); "</f>
        <v xml:space="preserve">Item Nominal com 4 categorias: 1, 2, 3, 4
 a=(-2,-1,1,2);  b=(-2,-1,1,2); </v>
      </c>
      <c r="F3" s="8"/>
    </row>
    <row r="4" spans="1:12" x14ac:dyDescent="0.2">
      <c r="A4" s="15" t="s">
        <v>27</v>
      </c>
      <c r="B4" s="15" t="s">
        <v>28</v>
      </c>
      <c r="C4" s="15" t="s">
        <v>29</v>
      </c>
      <c r="D4" s="15" t="s">
        <v>30</v>
      </c>
      <c r="H4" s="17" t="s">
        <v>31</v>
      </c>
      <c r="I4" s="18" t="s">
        <v>13</v>
      </c>
      <c r="J4" s="18" t="s">
        <v>14</v>
      </c>
      <c r="K4" s="18" t="s">
        <v>15</v>
      </c>
    </row>
    <row r="5" spans="1:12" x14ac:dyDescent="0.2">
      <c r="A5" s="16">
        <v>-2</v>
      </c>
      <c r="B5" s="16">
        <v>-1</v>
      </c>
      <c r="C5" s="16">
        <v>1</v>
      </c>
      <c r="D5" s="16">
        <v>2</v>
      </c>
      <c r="H5" s="18">
        <v>-2</v>
      </c>
      <c r="I5" s="18">
        <v>-1</v>
      </c>
      <c r="J5" s="18">
        <v>1</v>
      </c>
      <c r="K5" s="18">
        <v>2</v>
      </c>
    </row>
    <row r="7" spans="1:12" x14ac:dyDescent="0.2">
      <c r="A7" s="6" t="s">
        <v>5</v>
      </c>
      <c r="C7" s="11" t="s">
        <v>33</v>
      </c>
      <c r="D7" s="11" t="s">
        <v>34</v>
      </c>
      <c r="E7" s="11" t="s">
        <v>35</v>
      </c>
      <c r="F7" s="11" t="s">
        <v>36</v>
      </c>
      <c r="G7" s="6"/>
      <c r="H7" s="6" t="s">
        <v>20</v>
      </c>
      <c r="I7" s="6" t="s">
        <v>21</v>
      </c>
      <c r="J7" s="6" t="s">
        <v>22</v>
      </c>
      <c r="K7" s="6" t="s">
        <v>23</v>
      </c>
    </row>
    <row r="8" spans="1:12" x14ac:dyDescent="0.2">
      <c r="A8" s="7">
        <v>-4</v>
      </c>
      <c r="B8" s="7">
        <f>EXP($A$5*($A8-$H$5))+EXP($B$5*($A8-$I$5))+EXP($C$5*($A8-$J$5))+EXP($D$5*($A8-$K$5))</f>
        <v>74.690431047543342</v>
      </c>
      <c r="C8" s="7">
        <f>EXP($A$5*($A8-$H$5))</f>
        <v>54.598150033144236</v>
      </c>
      <c r="D8" s="7">
        <f>EXP($B$5*($A8-$I$5))</f>
        <v>20.085536923187668</v>
      </c>
      <c r="E8" s="7">
        <f>EXP($C$5*($A8-$J$5))</f>
        <v>6.737946999085467E-3</v>
      </c>
      <c r="F8" s="7">
        <f>EXP($D$5*($A8-$K$5))</f>
        <v>6.1442123533282098E-6</v>
      </c>
      <c r="H8" s="9">
        <f>C8/$B8</f>
        <v>0.73099256849100802</v>
      </c>
      <c r="I8" s="9">
        <f t="shared" ref="I8:K8" si="0">D8/$B8</f>
        <v>0.2689171375969493</v>
      </c>
      <c r="J8" s="9">
        <f t="shared" si="0"/>
        <v>9.0211649666293981E-5</v>
      </c>
      <c r="K8" s="9">
        <f t="shared" si="0"/>
        <v>8.2262376413615571E-8</v>
      </c>
      <c r="L8" s="3"/>
    </row>
    <row r="9" spans="1:12" x14ac:dyDescent="0.2">
      <c r="A9" s="7">
        <f>A8+0.2</f>
        <v>-3.8</v>
      </c>
      <c r="B9" s="7">
        <f t="shared" ref="B9:B52" si="1">EXP($A$5*($A9-$H$5))+EXP($B$5*($A9-$I$5))+EXP($C$5*($A9-$J$5))+EXP($D$5*($A9-$K$5))</f>
        <v>53.05112012791178</v>
      </c>
      <c r="C9" s="7">
        <f t="shared" ref="C9:C52" si="2">EXP($A$5*($A9-$H$5))</f>
        <v>36.598234443677974</v>
      </c>
      <c r="D9" s="7">
        <f t="shared" ref="D9:D52" si="3">EXP($B$5*($A9-$I$5))</f>
        <v>16.444646771097048</v>
      </c>
      <c r="E9" s="7">
        <f t="shared" ref="E9:E52" si="4">EXP($C$5*($A9-$J$5))</f>
        <v>8.2297470490200302E-3</v>
      </c>
      <c r="F9" s="7">
        <f t="shared" ref="F9:F52" si="5">EXP($D$5*($A9-$K$5))</f>
        <v>9.1660877362476171E-6</v>
      </c>
      <c r="H9" s="9">
        <f t="shared" ref="H9:H52" si="6">C9/$B9</f>
        <v>0.68986732712590826</v>
      </c>
      <c r="I9" s="9">
        <f t="shared" ref="I9:I52" si="7">D9/$B9</f>
        <v>0.3099773714758009</v>
      </c>
      <c r="J9" s="9">
        <f t="shared" ref="J9:J52" si="8">E9/$B9</f>
        <v>1.5512861988921728E-4</v>
      </c>
      <c r="K9" s="9">
        <f t="shared" ref="K9:K52" si="9">F9/$B9</f>
        <v>1.7277840155207324E-7</v>
      </c>
      <c r="L9" s="3"/>
    </row>
    <row r="10" spans="1:12" x14ac:dyDescent="0.2">
      <c r="A10" s="7">
        <f t="shared" ref="A10:A52" si="10">A9+0.2</f>
        <v>-3.5999999999999996</v>
      </c>
      <c r="B10" s="7">
        <f t="shared" si="1"/>
        <v>38.006333742051723</v>
      </c>
      <c r="C10" s="7">
        <f t="shared" si="2"/>
        <v>24.532530197109331</v>
      </c>
      <c r="D10" s="7">
        <f t="shared" si="3"/>
        <v>13.463738035001686</v>
      </c>
      <c r="E10" s="7">
        <f t="shared" si="4"/>
        <v>1.0051835744633586E-2</v>
      </c>
      <c r="F10" s="7">
        <f t="shared" si="5"/>
        <v>1.3674196065680964E-5</v>
      </c>
      <c r="H10" s="9">
        <f t="shared" si="6"/>
        <v>0.64548531209590365</v>
      </c>
      <c r="I10" s="9">
        <f t="shared" si="7"/>
        <v>0.35424985020601629</v>
      </c>
      <c r="J10" s="9">
        <f t="shared" si="8"/>
        <v>2.6447791078337645E-4</v>
      </c>
      <c r="K10" s="9">
        <f t="shared" si="9"/>
        <v>3.5978729646714879E-7</v>
      </c>
      <c r="L10" s="3"/>
    </row>
    <row r="11" spans="1:12" x14ac:dyDescent="0.2">
      <c r="A11" s="7">
        <f t="shared" si="10"/>
        <v>-3.3999999999999995</v>
      </c>
      <c r="B11" s="7">
        <f t="shared" si="1"/>
        <v>27.480120891145109</v>
      </c>
      <c r="C11" s="7">
        <f t="shared" si="2"/>
        <v>16.444646771097034</v>
      </c>
      <c r="D11" s="7">
        <f t="shared" si="3"/>
        <v>11.023176380641596</v>
      </c>
      <c r="E11" s="7">
        <f t="shared" si="4"/>
        <v>1.2277339903068448E-2</v>
      </c>
      <c r="F11" s="7">
        <f t="shared" si="5"/>
        <v>2.0399503411171959E-5</v>
      </c>
      <c r="H11" s="9">
        <f t="shared" si="6"/>
        <v>0.59841973899015766</v>
      </c>
      <c r="I11" s="9">
        <f t="shared" si="7"/>
        <v>0.40113274698851792</v>
      </c>
      <c r="J11" s="9">
        <f t="shared" si="8"/>
        <v>4.4677168458252901E-4</v>
      </c>
      <c r="K11" s="9">
        <f t="shared" si="9"/>
        <v>7.4233674196627247E-7</v>
      </c>
      <c r="L11" s="3"/>
    </row>
    <row r="12" spans="1:12" x14ac:dyDescent="0.2">
      <c r="A12" s="7">
        <f t="shared" si="10"/>
        <v>-3.1999999999999993</v>
      </c>
      <c r="B12" s="7">
        <f t="shared" si="1"/>
        <v>20.063215889379187</v>
      </c>
      <c r="C12" s="7">
        <f t="shared" si="2"/>
        <v>11.023176380641585</v>
      </c>
      <c r="D12" s="7">
        <f t="shared" si="3"/>
        <v>9.0250134994341149</v>
      </c>
      <c r="E12" s="7">
        <f t="shared" si="4"/>
        <v>1.4995576820477717E-2</v>
      </c>
      <c r="F12" s="7">
        <f t="shared" si="5"/>
        <v>3.0432483008403679E-5</v>
      </c>
      <c r="H12" s="9">
        <f t="shared" si="6"/>
        <v>0.54942220835478806</v>
      </c>
      <c r="I12" s="9">
        <f t="shared" si="7"/>
        <v>0.44982885840408382</v>
      </c>
      <c r="J12" s="9">
        <f t="shared" si="8"/>
        <v>7.4741641136483444E-4</v>
      </c>
      <c r="K12" s="9">
        <f t="shared" si="9"/>
        <v>1.5168297632940114E-6</v>
      </c>
      <c r="L12" s="3"/>
    </row>
    <row r="13" spans="1:12" x14ac:dyDescent="0.2">
      <c r="A13" s="7">
        <f t="shared" si="10"/>
        <v>-2.9999999999999991</v>
      </c>
      <c r="B13" s="7">
        <f t="shared" si="1"/>
        <v>14.796473236679775</v>
      </c>
      <c r="C13" s="7">
        <f t="shared" si="2"/>
        <v>7.3890560989306371</v>
      </c>
      <c r="D13" s="7">
        <f t="shared" si="3"/>
        <v>7.3890560989306433</v>
      </c>
      <c r="E13" s="7">
        <f t="shared" si="4"/>
        <v>1.8315638888734196E-2</v>
      </c>
      <c r="F13" s="7">
        <f t="shared" si="5"/>
        <v>4.5399929762484935E-5</v>
      </c>
      <c r="H13" s="9">
        <f t="shared" si="6"/>
        <v>0.49937954678372326</v>
      </c>
      <c r="I13" s="9">
        <f t="shared" si="7"/>
        <v>0.4993795467837237</v>
      </c>
      <c r="J13" s="9">
        <f t="shared" si="8"/>
        <v>1.2378381385728169E-3</v>
      </c>
      <c r="K13" s="9">
        <f t="shared" si="9"/>
        <v>3.0682939803480061E-6</v>
      </c>
      <c r="L13" s="3"/>
    </row>
    <row r="14" spans="1:12" x14ac:dyDescent="0.2">
      <c r="A14" s="7">
        <f t="shared" si="10"/>
        <v>-2.7999999999999989</v>
      </c>
      <c r="B14" s="7">
        <f t="shared" si="1"/>
        <v>11.025118389400699</v>
      </c>
      <c r="C14" s="7">
        <f t="shared" si="2"/>
        <v>4.9530324243951043</v>
      </c>
      <c r="D14" s="7">
        <f t="shared" si="3"/>
        <v>6.0496474644129394</v>
      </c>
      <c r="E14" s="7">
        <f t="shared" si="4"/>
        <v>2.2370771856165619E-2</v>
      </c>
      <c r="F14" s="7">
        <f t="shared" si="5"/>
        <v>6.772873649085402E-5</v>
      </c>
      <c r="H14" s="9">
        <f t="shared" si="6"/>
        <v>0.4492498175037139</v>
      </c>
      <c r="I14" s="9">
        <f t="shared" si="7"/>
        <v>0.54871496620198967</v>
      </c>
      <c r="J14" s="9">
        <f t="shared" si="8"/>
        <v>2.0290731642094995E-3</v>
      </c>
      <c r="K14" s="9">
        <f t="shared" si="9"/>
        <v>6.1431300870171974E-6</v>
      </c>
      <c r="L14" s="3"/>
    </row>
    <row r="15" spans="1:12" x14ac:dyDescent="0.2">
      <c r="A15" s="7">
        <f t="shared" si="10"/>
        <v>-2.5999999999999988</v>
      </c>
      <c r="B15" s="7">
        <f t="shared" si="1"/>
        <v>8.3005741089807774</v>
      </c>
      <c r="C15" s="7">
        <f t="shared" si="2"/>
        <v>3.3201169227365392</v>
      </c>
      <c r="D15" s="7">
        <f t="shared" si="3"/>
        <v>4.9530324243951087</v>
      </c>
      <c r="E15" s="7">
        <f t="shared" si="4"/>
        <v>2.7323722447292594E-2</v>
      </c>
      <c r="F15" s="7">
        <f t="shared" si="5"/>
        <v>1.0103940183709361E-4</v>
      </c>
      <c r="H15" s="9">
        <f t="shared" si="6"/>
        <v>0.39998642011332086</v>
      </c>
      <c r="I15" s="9">
        <f t="shared" si="7"/>
        <v>0.5967096202461698</v>
      </c>
      <c r="J15" s="9">
        <f t="shared" si="8"/>
        <v>3.2917870605756998E-3</v>
      </c>
      <c r="K15" s="9">
        <f t="shared" si="9"/>
        <v>1.2172579933690898E-5</v>
      </c>
      <c r="L15" s="3"/>
    </row>
    <row r="16" spans="1:12" x14ac:dyDescent="0.2">
      <c r="A16" s="7">
        <f t="shared" si="10"/>
        <v>-2.3999999999999986</v>
      </c>
      <c r="B16" s="7">
        <f t="shared" si="1"/>
        <v>6.314264898372552</v>
      </c>
      <c r="C16" s="7">
        <f t="shared" si="2"/>
        <v>2.2255409284924612</v>
      </c>
      <c r="D16" s="7">
        <f t="shared" si="3"/>
        <v>4.0551999668446692</v>
      </c>
      <c r="E16" s="7">
        <f t="shared" si="4"/>
        <v>3.3373269960326128E-2</v>
      </c>
      <c r="F16" s="7">
        <f t="shared" si="5"/>
        <v>1.5073307509547702E-4</v>
      </c>
      <c r="H16" s="9">
        <f t="shared" si="6"/>
        <v>0.35246239496003334</v>
      </c>
      <c r="I16" s="9">
        <f t="shared" si="7"/>
        <v>0.64222835628734276</v>
      </c>
      <c r="J16" s="9">
        <f t="shared" si="8"/>
        <v>5.2853769199527568E-3</v>
      </c>
      <c r="K16" s="9">
        <f t="shared" si="9"/>
        <v>2.3871832671183495E-5</v>
      </c>
      <c r="L16" s="3"/>
    </row>
    <row r="17" spans="1:14" x14ac:dyDescent="0.2">
      <c r="A17" s="7">
        <f t="shared" si="10"/>
        <v>-2.1999999999999984</v>
      </c>
      <c r="B17" s="7">
        <f t="shared" si="1"/>
        <v>4.8529286916803533</v>
      </c>
      <c r="C17" s="7">
        <f t="shared" si="2"/>
        <v>1.4918246976412655</v>
      </c>
      <c r="D17" s="7">
        <f t="shared" si="3"/>
        <v>3.3201169227365424</v>
      </c>
      <c r="E17" s="7">
        <f t="shared" si="4"/>
        <v>4.0762203978366281E-2</v>
      </c>
      <c r="F17" s="7">
        <f t="shared" si="5"/>
        <v>2.2486732417884898E-4</v>
      </c>
      <c r="H17" s="9">
        <f t="shared" si="6"/>
        <v>0.3074070921748312</v>
      </c>
      <c r="I17" s="9">
        <f t="shared" si="7"/>
        <v>0.68414706534394465</v>
      </c>
      <c r="J17" s="9">
        <f t="shared" si="8"/>
        <v>8.3995060649144099E-3</v>
      </c>
      <c r="K17" s="9">
        <f t="shared" si="9"/>
        <v>4.633641630967123E-5</v>
      </c>
      <c r="L17" s="3"/>
    </row>
    <row r="18" spans="1:14" x14ac:dyDescent="0.2">
      <c r="A18" s="7">
        <f t="shared" si="10"/>
        <v>-1.9999999999999984</v>
      </c>
      <c r="B18" s="7">
        <f t="shared" si="1"/>
        <v>3.7684043594548045</v>
      </c>
      <c r="C18" s="7">
        <f t="shared" si="2"/>
        <v>0.99999999999999689</v>
      </c>
      <c r="D18" s="7">
        <f t="shared" si="3"/>
        <v>2.7182818284590411</v>
      </c>
      <c r="E18" s="7">
        <f t="shared" si="4"/>
        <v>4.9787068367864035E-2</v>
      </c>
      <c r="F18" s="7">
        <f t="shared" si="5"/>
        <v>3.3546262790251305E-4</v>
      </c>
      <c r="H18" s="9">
        <f t="shared" si="6"/>
        <v>0.26536430399010374</v>
      </c>
      <c r="I18" s="9">
        <f t="shared" si="7"/>
        <v>0.72133496545798226</v>
      </c>
      <c r="J18" s="9">
        <f t="shared" si="8"/>
        <v>1.3211710745145992E-2</v>
      </c>
      <c r="K18" s="9">
        <f t="shared" si="9"/>
        <v>8.90198067680418E-5</v>
      </c>
      <c r="L18" s="3"/>
    </row>
    <row r="19" spans="1:14" x14ac:dyDescent="0.2">
      <c r="A19" s="7">
        <f t="shared" si="10"/>
        <v>-1.7999999999999985</v>
      </c>
      <c r="B19" s="7">
        <f t="shared" si="1"/>
        <v>2.9571714885867602</v>
      </c>
      <c r="C19" s="7">
        <f t="shared" si="2"/>
        <v>0.67032004603563733</v>
      </c>
      <c r="D19" s="7">
        <f t="shared" si="3"/>
        <v>2.2255409284924643</v>
      </c>
      <c r="E19" s="7">
        <f t="shared" si="4"/>
        <v>6.0810062625218056E-2</v>
      </c>
      <c r="F19" s="7">
        <f t="shared" si="5"/>
        <v>5.0045143344061224E-4</v>
      </c>
      <c r="H19" s="9">
        <f t="shared" si="6"/>
        <v>0.22667608172970213</v>
      </c>
      <c r="I19" s="9">
        <f t="shared" si="7"/>
        <v>0.75259109493039789</v>
      </c>
      <c r="J19" s="9">
        <f t="shared" si="8"/>
        <v>2.056359019418226E-2</v>
      </c>
      <c r="K19" s="9">
        <f t="shared" si="9"/>
        <v>1.6923314571782891E-4</v>
      </c>
      <c r="L19" s="3"/>
    </row>
    <row r="20" spans="1:14" x14ac:dyDescent="0.2">
      <c r="A20" s="7">
        <f t="shared" si="10"/>
        <v>-1.5999999999999985</v>
      </c>
      <c r="B20" s="7">
        <f t="shared" si="1"/>
        <v>2.3464679285304375</v>
      </c>
      <c r="C20" s="7">
        <f t="shared" si="2"/>
        <v>0.44932896411722029</v>
      </c>
      <c r="D20" s="7">
        <f t="shared" si="3"/>
        <v>1.8221188003905062</v>
      </c>
      <c r="E20" s="7">
        <f t="shared" si="4"/>
        <v>7.4273578214333974E-2</v>
      </c>
      <c r="F20" s="7">
        <f t="shared" si="5"/>
        <v>7.4658580837668126E-4</v>
      </c>
      <c r="H20" s="9">
        <f t="shared" si="6"/>
        <v>0.19149162818459198</v>
      </c>
      <c r="I20" s="9">
        <f t="shared" si="7"/>
        <v>0.77653684426519121</v>
      </c>
      <c r="J20" s="9">
        <f t="shared" si="8"/>
        <v>3.1653353242654614E-2</v>
      </c>
      <c r="K20" s="9">
        <f t="shared" si="9"/>
        <v>3.1817430756202935E-4</v>
      </c>
      <c r="L20" s="3"/>
    </row>
    <row r="21" spans="1:14" x14ac:dyDescent="0.2">
      <c r="A21" s="7">
        <f t="shared" si="10"/>
        <v>-1.3999999999999986</v>
      </c>
      <c r="B21" s="7">
        <f t="shared" si="1"/>
        <v>1.8848506379907268</v>
      </c>
      <c r="C21" s="7">
        <f t="shared" si="2"/>
        <v>0.30119421191220125</v>
      </c>
      <c r="D21" s="7">
        <f t="shared" si="3"/>
        <v>1.4918246976412681</v>
      </c>
      <c r="E21" s="7">
        <f t="shared" si="4"/>
        <v>9.0717953289412637E-2</v>
      </c>
      <c r="F21" s="7">
        <f t="shared" si="5"/>
        <v>1.1137751478448063E-3</v>
      </c>
      <c r="H21" s="9">
        <f t="shared" si="6"/>
        <v>0.15979738969305168</v>
      </c>
      <c r="I21" s="9">
        <f t="shared" si="7"/>
        <v>0.79148165248338775</v>
      </c>
      <c r="J21" s="9">
        <f t="shared" si="8"/>
        <v>4.8130048854225956E-2</v>
      </c>
      <c r="K21" s="9">
        <f t="shared" si="9"/>
        <v>5.9090896933462268E-4</v>
      </c>
      <c r="L21" s="3"/>
    </row>
    <row r="22" spans="1:14" x14ac:dyDescent="0.2">
      <c r="A22" s="7">
        <f t="shared" si="10"/>
        <v>-1.1999999999999986</v>
      </c>
      <c r="B22" s="7">
        <f t="shared" si="1"/>
        <v>1.535763991790331</v>
      </c>
      <c r="C22" s="7">
        <f t="shared" si="2"/>
        <v>0.20189651799465486</v>
      </c>
      <c r="D22" s="7">
        <f t="shared" si="3"/>
        <v>1.2214027581601681</v>
      </c>
      <c r="E22" s="7">
        <f t="shared" si="4"/>
        <v>0.11080315836233406</v>
      </c>
      <c r="F22" s="7">
        <f t="shared" si="5"/>
        <v>1.6615572731739398E-3</v>
      </c>
      <c r="H22" s="9">
        <f t="shared" si="6"/>
        <v>0.13146324505192503</v>
      </c>
      <c r="I22" s="9">
        <f t="shared" si="7"/>
        <v>0.79530628709187701</v>
      </c>
      <c r="J22" s="9">
        <f t="shared" si="8"/>
        <v>7.2148558603177218E-2</v>
      </c>
      <c r="K22" s="9">
        <f t="shared" si="9"/>
        <v>1.0819092530206832E-3</v>
      </c>
      <c r="L22" s="3"/>
    </row>
    <row r="23" spans="1:14" x14ac:dyDescent="0.2">
      <c r="A23" s="7">
        <f t="shared" si="10"/>
        <v>-0.99999999999999867</v>
      </c>
      <c r="B23" s="7">
        <f t="shared" si="1"/>
        <v>1.2731493186498901</v>
      </c>
      <c r="C23" s="7">
        <f t="shared" si="2"/>
        <v>0.13533528323661234</v>
      </c>
      <c r="D23" s="7">
        <f t="shared" si="3"/>
        <v>0.99999999999999867</v>
      </c>
      <c r="E23" s="7">
        <f t="shared" si="4"/>
        <v>0.13533528323661287</v>
      </c>
      <c r="F23" s="7">
        <f t="shared" si="5"/>
        <v>2.478752176666365E-3</v>
      </c>
      <c r="H23" s="9">
        <f t="shared" si="6"/>
        <v>0.10629961564926925</v>
      </c>
      <c r="I23" s="9">
        <f t="shared" si="7"/>
        <v>0.78545382332721791</v>
      </c>
      <c r="J23" s="9">
        <f t="shared" si="8"/>
        <v>0.10629961564926967</v>
      </c>
      <c r="K23" s="9">
        <f t="shared" si="9"/>
        <v>1.9469453742432625E-3</v>
      </c>
      <c r="L23" s="3"/>
    </row>
    <row r="24" spans="1:14" x14ac:dyDescent="0.2">
      <c r="A24" s="7">
        <f t="shared" si="10"/>
        <v>-0.79999999999999871</v>
      </c>
      <c r="B24" s="7">
        <f t="shared" si="1"/>
        <v>1.0784454583054626</v>
      </c>
      <c r="C24" s="7">
        <f t="shared" si="2"/>
        <v>9.0717953289412276E-2</v>
      </c>
      <c r="D24" s="7">
        <f t="shared" si="3"/>
        <v>0.81873075307798082</v>
      </c>
      <c r="E24" s="7">
        <f t="shared" si="4"/>
        <v>0.16529888822158675</v>
      </c>
      <c r="F24" s="7">
        <f t="shared" si="5"/>
        <v>3.6978637164829385E-3</v>
      </c>
      <c r="H24" s="9">
        <f t="shared" si="6"/>
        <v>8.411918525017982E-2</v>
      </c>
      <c r="I24" s="9">
        <f t="shared" si="7"/>
        <v>0.75917678244427333</v>
      </c>
      <c r="J24" s="9">
        <f t="shared" si="8"/>
        <v>0.15327514891788521</v>
      </c>
      <c r="K24" s="9">
        <f t="shared" si="9"/>
        <v>3.4288833876618199E-3</v>
      </c>
      <c r="L24" s="3"/>
    </row>
    <row r="25" spans="1:14" x14ac:dyDescent="0.2">
      <c r="A25" s="7">
        <f t="shared" si="10"/>
        <v>-0.59999999999999876</v>
      </c>
      <c r="B25" s="7">
        <f t="shared" si="1"/>
        <v>0.93854319107627271</v>
      </c>
      <c r="C25" s="7">
        <f t="shared" si="2"/>
        <v>6.0810062625217813E-2</v>
      </c>
      <c r="D25" s="7">
        <f t="shared" si="3"/>
        <v>0.67032004603563844</v>
      </c>
      <c r="E25" s="7">
        <f t="shared" si="4"/>
        <v>0.20189651799465566</v>
      </c>
      <c r="F25" s="7">
        <f t="shared" si="5"/>
        <v>5.5165644207607863E-3</v>
      </c>
      <c r="H25" s="9">
        <f t="shared" si="6"/>
        <v>6.4791970367910276E-2</v>
      </c>
      <c r="I25" s="9">
        <f t="shared" si="7"/>
        <v>0.71421331741478</v>
      </c>
      <c r="J25" s="9">
        <f t="shared" si="8"/>
        <v>0.21511691727594465</v>
      </c>
      <c r="K25" s="9">
        <f t="shared" si="9"/>
        <v>5.877794941365113E-3</v>
      </c>
      <c r="L25" s="3"/>
    </row>
    <row r="26" spans="1:14" x14ac:dyDescent="0.2">
      <c r="A26" s="7">
        <f t="shared" si="10"/>
        <v>-0.39999999999999875</v>
      </c>
      <c r="B26" s="7">
        <f t="shared" si="1"/>
        <v>0.8444005510630187</v>
      </c>
      <c r="C26" s="7">
        <f t="shared" si="2"/>
        <v>4.0762203978366114E-2</v>
      </c>
      <c r="D26" s="7">
        <f t="shared" si="3"/>
        <v>0.54881163609402572</v>
      </c>
      <c r="E26" s="7">
        <f t="shared" si="4"/>
        <v>0.24659696394160677</v>
      </c>
      <c r="F26" s="7">
        <f t="shared" si="5"/>
        <v>8.2297470490200527E-3</v>
      </c>
      <c r="H26" s="9">
        <f t="shared" si="6"/>
        <v>4.8273540237569051E-2</v>
      </c>
      <c r="I26" s="9">
        <f t="shared" si="7"/>
        <v>0.6499422997807438</v>
      </c>
      <c r="J26" s="9">
        <f t="shared" si="8"/>
        <v>0.29203790029644699</v>
      </c>
      <c r="K26" s="9">
        <f t="shared" si="9"/>
        <v>9.7462596852401339E-3</v>
      </c>
      <c r="L26" s="3"/>
    </row>
    <row r="27" spans="1:14" x14ac:dyDescent="0.2">
      <c r="A27" s="7">
        <f t="shared" si="10"/>
        <v>-0.19999999999999873</v>
      </c>
      <c r="B27" s="7">
        <f t="shared" si="1"/>
        <v>0.7901242383797844</v>
      </c>
      <c r="C27" s="7">
        <f t="shared" si="2"/>
        <v>2.7323722447292496E-2</v>
      </c>
      <c r="D27" s="7">
        <f t="shared" si="3"/>
        <v>0.44932896411722101</v>
      </c>
      <c r="E27" s="7">
        <f t="shared" si="4"/>
        <v>0.30119421191220247</v>
      </c>
      <c r="F27" s="7">
        <f t="shared" si="5"/>
        <v>1.2277339903068469E-2</v>
      </c>
      <c r="H27" s="9">
        <f t="shared" si="6"/>
        <v>3.4581552014303553E-2</v>
      </c>
      <c r="I27" s="9">
        <f t="shared" si="7"/>
        <v>0.56868140767154229</v>
      </c>
      <c r="J27" s="9">
        <f t="shared" si="8"/>
        <v>0.38119854737000131</v>
      </c>
      <c r="K27" s="9">
        <f t="shared" si="9"/>
        <v>1.5538492944152906E-2</v>
      </c>
      <c r="L27" s="3"/>
    </row>
    <row r="28" spans="1:14" x14ac:dyDescent="0.2">
      <c r="A28" s="7">
        <f t="shared" si="10"/>
        <v>1.27675647831893E-15</v>
      </c>
      <c r="B28" s="7">
        <f t="shared" si="1"/>
        <v>0.772390160120353</v>
      </c>
      <c r="C28" s="7">
        <f t="shared" si="2"/>
        <v>1.831563888873413E-2</v>
      </c>
      <c r="D28" s="7">
        <f t="shared" si="3"/>
        <v>0.36787944117144183</v>
      </c>
      <c r="E28" s="7">
        <f t="shared" si="4"/>
        <v>0.36787944117144283</v>
      </c>
      <c r="F28" s="7">
        <f t="shared" si="5"/>
        <v>1.8315638888734231E-2</v>
      </c>
      <c r="H28" s="9">
        <f t="shared" si="6"/>
        <v>2.3712936588783325E-2</v>
      </c>
      <c r="I28" s="9">
        <f t="shared" si="7"/>
        <v>0.47628706341121596</v>
      </c>
      <c r="J28" s="9">
        <f t="shared" si="8"/>
        <v>0.47628706341121729</v>
      </c>
      <c r="K28" s="9">
        <f t="shared" si="9"/>
        <v>2.3712936588783456E-2</v>
      </c>
      <c r="L28" s="3"/>
    </row>
    <row r="29" spans="1:14" x14ac:dyDescent="0.2">
      <c r="A29" s="7">
        <f t="shared" si="10"/>
        <v>0.20000000000000129</v>
      </c>
      <c r="B29" s="7">
        <f t="shared" si="1"/>
        <v>0.79012423837978485</v>
      </c>
      <c r="C29" s="7">
        <f t="shared" si="2"/>
        <v>1.2277339903068415E-2</v>
      </c>
      <c r="D29" s="7">
        <f t="shared" si="3"/>
        <v>0.30119421191220169</v>
      </c>
      <c r="E29" s="7">
        <f t="shared" si="4"/>
        <v>0.44932896411722217</v>
      </c>
      <c r="F29" s="7">
        <f t="shared" si="5"/>
        <v>2.7323722447292632E-2</v>
      </c>
      <c r="H29" s="9">
        <f t="shared" si="6"/>
        <v>1.553849294415283E-2</v>
      </c>
      <c r="I29" s="9">
        <f t="shared" si="7"/>
        <v>0.38119854737000014</v>
      </c>
      <c r="J29" s="9">
        <f t="shared" si="8"/>
        <v>0.5686814076715434</v>
      </c>
      <c r="K29" s="9">
        <f t="shared" si="9"/>
        <v>3.4581552014303706E-2</v>
      </c>
      <c r="L29" s="3"/>
    </row>
    <row r="30" spans="1:14" x14ac:dyDescent="0.2">
      <c r="A30" s="7">
        <f t="shared" si="10"/>
        <v>0.4000000000000013</v>
      </c>
      <c r="B30" s="7">
        <f t="shared" si="1"/>
        <v>0.84440055106301959</v>
      </c>
      <c r="C30" s="7">
        <f t="shared" si="2"/>
        <v>8.2297470490200076E-3</v>
      </c>
      <c r="D30" s="7">
        <f t="shared" si="3"/>
        <v>0.24659696394160616</v>
      </c>
      <c r="E30" s="7">
        <f t="shared" si="4"/>
        <v>0.54881163609402717</v>
      </c>
      <c r="F30" s="7">
        <f t="shared" si="5"/>
        <v>4.0762203978366315E-2</v>
      </c>
      <c r="H30" s="9">
        <f t="shared" si="6"/>
        <v>9.7462596852400715E-3</v>
      </c>
      <c r="I30" s="9">
        <f t="shared" si="7"/>
        <v>0.292037900296446</v>
      </c>
      <c r="J30" s="9">
        <f t="shared" si="8"/>
        <v>0.6499422997807448</v>
      </c>
      <c r="K30" s="9">
        <f t="shared" si="9"/>
        <v>4.8273540237569239E-2</v>
      </c>
      <c r="L30" s="3"/>
    </row>
    <row r="31" spans="1:14" x14ac:dyDescent="0.2">
      <c r="A31" s="7">
        <f t="shared" si="10"/>
        <v>0.60000000000000131</v>
      </c>
      <c r="B31" s="7">
        <f t="shared" si="1"/>
        <v>0.93854319107627426</v>
      </c>
      <c r="C31" s="7">
        <f t="shared" si="2"/>
        <v>5.5165644207607568E-3</v>
      </c>
      <c r="D31" s="7">
        <f t="shared" si="3"/>
        <v>0.20189651799465513</v>
      </c>
      <c r="E31" s="7">
        <f t="shared" si="4"/>
        <v>0.67032004603564022</v>
      </c>
      <c r="F31" s="7">
        <f t="shared" si="5"/>
        <v>6.0810062625218139E-2</v>
      </c>
      <c r="H31" s="9">
        <f t="shared" si="6"/>
        <v>5.8777949413650714E-3</v>
      </c>
      <c r="I31" s="9">
        <f t="shared" si="7"/>
        <v>0.21511691727594373</v>
      </c>
      <c r="J31" s="9">
        <f t="shared" si="8"/>
        <v>0.71421331741478067</v>
      </c>
      <c r="K31" s="9">
        <f t="shared" si="9"/>
        <v>6.4791970367910512E-2</v>
      </c>
      <c r="L31" s="3"/>
    </row>
    <row r="32" spans="1:14" x14ac:dyDescent="0.2">
      <c r="A32" s="7">
        <f t="shared" si="10"/>
        <v>0.80000000000000138</v>
      </c>
      <c r="B32" s="7">
        <f t="shared" si="1"/>
        <v>1.0784454583054648</v>
      </c>
      <c r="C32" s="7">
        <f t="shared" si="2"/>
        <v>3.697863716482919E-3</v>
      </c>
      <c r="D32" s="7">
        <f t="shared" si="3"/>
        <v>0.16529888822158631</v>
      </c>
      <c r="E32" s="7">
        <f t="shared" si="4"/>
        <v>0.81873075307798293</v>
      </c>
      <c r="F32" s="7">
        <f t="shared" si="5"/>
        <v>9.0717953289412748E-2</v>
      </c>
      <c r="H32" s="9">
        <f t="shared" si="6"/>
        <v>3.4288833876617948E-3</v>
      </c>
      <c r="I32" s="9">
        <f t="shared" si="7"/>
        <v>0.15327514891788449</v>
      </c>
      <c r="J32" s="9">
        <f t="shared" si="8"/>
        <v>0.75917678244427378</v>
      </c>
      <c r="K32" s="9">
        <f t="shared" si="9"/>
        <v>8.4119185250180084E-2</v>
      </c>
      <c r="L32" s="3"/>
      <c r="N32" t="str">
        <f>CHAR(10)</f>
        <v xml:space="preserve">
</v>
      </c>
    </row>
    <row r="33" spans="1:12" x14ac:dyDescent="0.2">
      <c r="A33" s="7">
        <f t="shared" si="10"/>
        <v>1.0000000000000013</v>
      </c>
      <c r="B33" s="7">
        <f t="shared" si="1"/>
        <v>1.2731493186498932</v>
      </c>
      <c r="C33" s="7">
        <f t="shared" si="2"/>
        <v>2.478752176666352E-3</v>
      </c>
      <c r="D33" s="7">
        <f t="shared" si="3"/>
        <v>0.13533528323661251</v>
      </c>
      <c r="E33" s="7">
        <f t="shared" si="4"/>
        <v>1.0000000000000013</v>
      </c>
      <c r="F33" s="7">
        <f t="shared" si="5"/>
        <v>0.13533528323661306</v>
      </c>
      <c r="H33" s="9">
        <f t="shared" si="6"/>
        <v>1.9469453742432476E-3</v>
      </c>
      <c r="I33" s="9">
        <f t="shared" si="7"/>
        <v>0.10629961564926912</v>
      </c>
      <c r="J33" s="9">
        <f t="shared" si="8"/>
        <v>0.78545382332721814</v>
      </c>
      <c r="K33" s="9">
        <f t="shared" si="9"/>
        <v>0.10629961564926955</v>
      </c>
      <c r="L33" s="3"/>
    </row>
    <row r="34" spans="1:12" x14ac:dyDescent="0.2">
      <c r="A34" s="7">
        <f t="shared" si="10"/>
        <v>1.2000000000000013</v>
      </c>
      <c r="B34" s="7">
        <f t="shared" si="1"/>
        <v>1.535763991790335</v>
      </c>
      <c r="C34" s="7">
        <f t="shared" si="2"/>
        <v>1.6615572731739309E-3</v>
      </c>
      <c r="D34" s="7">
        <f t="shared" si="3"/>
        <v>0.11080315836233376</v>
      </c>
      <c r="E34" s="7">
        <f t="shared" si="4"/>
        <v>1.2214027581601714</v>
      </c>
      <c r="F34" s="7">
        <f t="shared" si="5"/>
        <v>0.20189651799465594</v>
      </c>
      <c r="H34" s="9">
        <f t="shared" si="6"/>
        <v>1.0819092530206748E-3</v>
      </c>
      <c r="I34" s="9">
        <f t="shared" si="7"/>
        <v>7.2148558603176829E-2</v>
      </c>
      <c r="J34" s="9">
        <f t="shared" si="8"/>
        <v>0.79530628709187712</v>
      </c>
      <c r="K34" s="9">
        <f t="shared" si="9"/>
        <v>0.13146324505192539</v>
      </c>
      <c r="L34" s="3"/>
    </row>
    <row r="35" spans="1:12" x14ac:dyDescent="0.2">
      <c r="A35" s="7">
        <f t="shared" si="10"/>
        <v>1.4000000000000012</v>
      </c>
      <c r="B35" s="7">
        <f t="shared" si="1"/>
        <v>1.8848506379907322</v>
      </c>
      <c r="C35" s="7">
        <f t="shared" si="2"/>
        <v>1.1137751478448002E-3</v>
      </c>
      <c r="D35" s="7">
        <f t="shared" si="3"/>
        <v>9.0717953289412387E-2</v>
      </c>
      <c r="E35" s="7">
        <f t="shared" si="4"/>
        <v>1.4918246976412721</v>
      </c>
      <c r="F35" s="7">
        <f t="shared" si="5"/>
        <v>0.30119421191220286</v>
      </c>
      <c r="H35" s="9">
        <f t="shared" si="6"/>
        <v>5.9090896933461769E-4</v>
      </c>
      <c r="I35" s="9">
        <f t="shared" si="7"/>
        <v>4.8130048854225685E-2</v>
      </c>
      <c r="J35" s="9">
        <f t="shared" si="8"/>
        <v>0.79148165248338764</v>
      </c>
      <c r="K35" s="9">
        <f t="shared" si="9"/>
        <v>0.15979738969305207</v>
      </c>
      <c r="L35" s="3"/>
    </row>
    <row r="36" spans="1:12" x14ac:dyDescent="0.2">
      <c r="A36" s="7">
        <f t="shared" si="10"/>
        <v>1.6000000000000012</v>
      </c>
      <c r="B36" s="7">
        <f t="shared" si="1"/>
        <v>2.3464679285304442</v>
      </c>
      <c r="C36" s="7">
        <f t="shared" si="2"/>
        <v>7.4658580837667725E-4</v>
      </c>
      <c r="D36" s="7">
        <f t="shared" si="3"/>
        <v>7.427357821433378E-2</v>
      </c>
      <c r="E36" s="7">
        <f t="shared" si="4"/>
        <v>1.8221188003905111</v>
      </c>
      <c r="F36" s="7">
        <f t="shared" si="5"/>
        <v>0.44932896411722267</v>
      </c>
      <c r="H36" s="9">
        <f t="shared" si="6"/>
        <v>3.1817430756202669E-4</v>
      </c>
      <c r="I36" s="9">
        <f t="shared" si="7"/>
        <v>3.165335324265444E-2</v>
      </c>
      <c r="J36" s="9">
        <f t="shared" si="8"/>
        <v>0.7765368442651911</v>
      </c>
      <c r="K36" s="9">
        <f t="shared" si="9"/>
        <v>0.19149162818459245</v>
      </c>
      <c r="L36" s="3"/>
    </row>
    <row r="37" spans="1:12" x14ac:dyDescent="0.2">
      <c r="A37" s="7">
        <f t="shared" si="10"/>
        <v>1.8000000000000012</v>
      </c>
      <c r="B37" s="7">
        <f t="shared" si="1"/>
        <v>2.9571714885867695</v>
      </c>
      <c r="C37" s="7">
        <f t="shared" si="2"/>
        <v>5.0045143344060953E-4</v>
      </c>
      <c r="D37" s="7">
        <f t="shared" si="3"/>
        <v>6.0810062625217896E-2</v>
      </c>
      <c r="E37" s="7">
        <f t="shared" si="4"/>
        <v>2.2255409284924701</v>
      </c>
      <c r="F37" s="7">
        <f t="shared" si="5"/>
        <v>0.67032004603564088</v>
      </c>
      <c r="H37" s="9">
        <f t="shared" si="6"/>
        <v>1.6923314571782748E-4</v>
      </c>
      <c r="I37" s="9">
        <f t="shared" si="7"/>
        <v>2.0563590194182139E-2</v>
      </c>
      <c r="J37" s="9">
        <f t="shared" si="8"/>
        <v>0.75259109493039744</v>
      </c>
      <c r="K37" s="9">
        <f t="shared" si="9"/>
        <v>0.22667608172970261</v>
      </c>
      <c r="L37" s="3"/>
    </row>
    <row r="38" spans="1:12" x14ac:dyDescent="0.2">
      <c r="A38" s="7">
        <f t="shared" si="10"/>
        <v>2.0000000000000013</v>
      </c>
      <c r="B38" s="7">
        <f t="shared" si="1"/>
        <v>3.7684043594548178</v>
      </c>
      <c r="C38" s="7">
        <f t="shared" si="2"/>
        <v>3.3546262790251066E-4</v>
      </c>
      <c r="D38" s="7">
        <f t="shared" si="3"/>
        <v>4.9787068367863875E-2</v>
      </c>
      <c r="E38" s="7">
        <f t="shared" si="4"/>
        <v>2.7182818284590486</v>
      </c>
      <c r="F38" s="7">
        <f t="shared" si="5"/>
        <v>1.0000000000000027</v>
      </c>
      <c r="H38" s="9">
        <f t="shared" si="6"/>
        <v>8.9019806768040864E-5</v>
      </c>
      <c r="I38" s="9">
        <f t="shared" si="7"/>
        <v>1.3211710745145901E-2</v>
      </c>
      <c r="J38" s="9">
        <f t="shared" si="8"/>
        <v>0.7213349654579817</v>
      </c>
      <c r="K38" s="9">
        <f t="shared" si="9"/>
        <v>0.26536430399010436</v>
      </c>
      <c r="L38" s="3"/>
    </row>
    <row r="39" spans="1:12" x14ac:dyDescent="0.2">
      <c r="A39" s="7">
        <f t="shared" si="10"/>
        <v>2.2000000000000015</v>
      </c>
      <c r="B39" s="7">
        <f t="shared" si="1"/>
        <v>4.852928691680372</v>
      </c>
      <c r="C39" s="7">
        <f t="shared" si="2"/>
        <v>2.2486732417884779E-4</v>
      </c>
      <c r="D39" s="7">
        <f t="shared" si="3"/>
        <v>4.0762203978366156E-2</v>
      </c>
      <c r="E39" s="7">
        <f t="shared" si="4"/>
        <v>3.3201169227365526</v>
      </c>
      <c r="F39" s="7">
        <f t="shared" si="5"/>
        <v>1.4918246976412748</v>
      </c>
      <c r="H39" s="9">
        <f t="shared" si="6"/>
        <v>4.6336416309670803E-5</v>
      </c>
      <c r="I39" s="9">
        <f t="shared" si="7"/>
        <v>8.3995060649143527E-3</v>
      </c>
      <c r="J39" s="9">
        <f t="shared" si="8"/>
        <v>0.68414706534394409</v>
      </c>
      <c r="K39" s="9">
        <f t="shared" si="9"/>
        <v>0.30740709217483198</v>
      </c>
      <c r="L39" s="3"/>
    </row>
    <row r="40" spans="1:12" x14ac:dyDescent="0.2">
      <c r="A40" s="7">
        <f t="shared" si="10"/>
        <v>2.4000000000000017</v>
      </c>
      <c r="B40" s="7">
        <f t="shared" si="1"/>
        <v>6.3142648983725778</v>
      </c>
      <c r="C40" s="7">
        <f t="shared" si="2"/>
        <v>1.5073307509547596E-4</v>
      </c>
      <c r="D40" s="7">
        <f t="shared" si="3"/>
        <v>3.3373269960326024E-2</v>
      </c>
      <c r="E40" s="7">
        <f t="shared" si="4"/>
        <v>4.0551999668446816</v>
      </c>
      <c r="F40" s="7">
        <f t="shared" si="5"/>
        <v>2.225540928492475</v>
      </c>
      <c r="H40" s="9">
        <f t="shared" si="6"/>
        <v>2.387183267118323E-5</v>
      </c>
      <c r="I40" s="9">
        <f t="shared" si="7"/>
        <v>5.2853769199527195E-3</v>
      </c>
      <c r="J40" s="9">
        <f t="shared" si="8"/>
        <v>0.64222835628734209</v>
      </c>
      <c r="K40" s="9">
        <f t="shared" si="9"/>
        <v>0.35246239496003406</v>
      </c>
      <c r="L40" s="3"/>
    </row>
    <row r="41" spans="1:12" x14ac:dyDescent="0.2">
      <c r="A41" s="7">
        <f t="shared" si="10"/>
        <v>2.6000000000000019</v>
      </c>
      <c r="B41" s="7">
        <f t="shared" si="1"/>
        <v>8.3005741089808129</v>
      </c>
      <c r="C41" s="7">
        <f t="shared" si="2"/>
        <v>1.0103940183709307E-4</v>
      </c>
      <c r="D41" s="7">
        <f t="shared" si="3"/>
        <v>2.732372244729251E-2</v>
      </c>
      <c r="E41" s="7">
        <f t="shared" si="4"/>
        <v>4.9530324243951238</v>
      </c>
      <c r="F41" s="7">
        <f t="shared" si="5"/>
        <v>3.3201169227365597</v>
      </c>
      <c r="H41" s="9">
        <f t="shared" si="6"/>
        <v>1.2172579933690779E-5</v>
      </c>
      <c r="I41" s="9">
        <f t="shared" si="7"/>
        <v>3.291787060575676E-3</v>
      </c>
      <c r="J41" s="9">
        <f t="shared" si="8"/>
        <v>0.59670962024616903</v>
      </c>
      <c r="K41" s="9">
        <f t="shared" si="9"/>
        <v>0.39998642011332164</v>
      </c>
      <c r="L41" s="3"/>
    </row>
    <row r="42" spans="1:12" x14ac:dyDescent="0.2">
      <c r="A42" s="7">
        <f t="shared" si="10"/>
        <v>2.800000000000002</v>
      </c>
      <c r="B42" s="7">
        <f t="shared" si="1"/>
        <v>11.025118389400749</v>
      </c>
      <c r="C42" s="7">
        <f t="shared" si="2"/>
        <v>6.7728736490853532E-5</v>
      </c>
      <c r="D42" s="7">
        <f t="shared" si="3"/>
        <v>2.2370771856165549E-2</v>
      </c>
      <c r="E42" s="7">
        <f t="shared" si="4"/>
        <v>6.0496474644129581</v>
      </c>
      <c r="F42" s="7">
        <f t="shared" si="5"/>
        <v>4.9530324243951354</v>
      </c>
      <c r="H42" s="9">
        <f t="shared" si="6"/>
        <v>6.1431300870171254E-6</v>
      </c>
      <c r="I42" s="9">
        <f t="shared" si="7"/>
        <v>2.0290731642094843E-3</v>
      </c>
      <c r="J42" s="9">
        <f t="shared" si="8"/>
        <v>0.5487149662019889</v>
      </c>
      <c r="K42" s="9">
        <f t="shared" si="9"/>
        <v>0.44924981750371468</v>
      </c>
      <c r="L42" s="3"/>
    </row>
    <row r="43" spans="1:12" x14ac:dyDescent="0.2">
      <c r="A43" s="7">
        <f t="shared" si="10"/>
        <v>3.0000000000000022</v>
      </c>
      <c r="B43" s="7">
        <f t="shared" si="1"/>
        <v>14.796473236679846</v>
      </c>
      <c r="C43" s="7">
        <f t="shared" si="2"/>
        <v>4.5399929762484692E-5</v>
      </c>
      <c r="D43" s="7">
        <f t="shared" si="3"/>
        <v>1.8315638888734147E-2</v>
      </c>
      <c r="E43" s="7">
        <f t="shared" si="4"/>
        <v>7.3890560989306664</v>
      </c>
      <c r="F43" s="7">
        <f t="shared" si="5"/>
        <v>7.3890560989306833</v>
      </c>
      <c r="H43" s="9">
        <f t="shared" si="6"/>
        <v>3.0682939803479752E-6</v>
      </c>
      <c r="I43" s="9">
        <f t="shared" si="7"/>
        <v>1.2378381385728077E-3</v>
      </c>
      <c r="J43" s="9">
        <f t="shared" si="8"/>
        <v>0.49937954678372287</v>
      </c>
      <c r="K43" s="9">
        <f t="shared" si="9"/>
        <v>0.49937954678372398</v>
      </c>
      <c r="L43" s="3"/>
    </row>
    <row r="44" spans="1:12" x14ac:dyDescent="0.2">
      <c r="A44" s="7">
        <f t="shared" si="10"/>
        <v>3.2000000000000024</v>
      </c>
      <c r="B44" s="7">
        <f t="shared" si="1"/>
        <v>20.063215889379286</v>
      </c>
      <c r="C44" s="7">
        <f t="shared" si="2"/>
        <v>3.0432483008403462E-5</v>
      </c>
      <c r="D44" s="7">
        <f t="shared" si="3"/>
        <v>1.4995576820477663E-2</v>
      </c>
      <c r="E44" s="7">
        <f t="shared" si="4"/>
        <v>9.0250134994341433</v>
      </c>
      <c r="F44" s="7">
        <f t="shared" si="5"/>
        <v>11.023176380641655</v>
      </c>
      <c r="H44" s="9">
        <f t="shared" si="6"/>
        <v>1.516829763293993E-6</v>
      </c>
      <c r="I44" s="9">
        <f t="shared" si="7"/>
        <v>7.4741641136482804E-4</v>
      </c>
      <c r="J44" s="9">
        <f t="shared" si="8"/>
        <v>0.44982885840408299</v>
      </c>
      <c r="K44" s="9">
        <f t="shared" si="9"/>
        <v>0.54942220835478872</v>
      </c>
    </row>
    <row r="45" spans="1:12" x14ac:dyDescent="0.2">
      <c r="A45" s="7">
        <f t="shared" si="10"/>
        <v>3.4000000000000026</v>
      </c>
      <c r="B45" s="7">
        <f t="shared" si="1"/>
        <v>27.480120891145241</v>
      </c>
      <c r="C45" s="7">
        <f t="shared" si="2"/>
        <v>2.0399503411171851E-5</v>
      </c>
      <c r="D45" s="7">
        <f t="shared" si="3"/>
        <v>1.2277339903068415E-2</v>
      </c>
      <c r="E45" s="7">
        <f t="shared" si="4"/>
        <v>11.02317638064163</v>
      </c>
      <c r="F45" s="7">
        <f t="shared" si="5"/>
        <v>16.444646771097133</v>
      </c>
      <c r="H45" s="9">
        <f t="shared" si="6"/>
        <v>7.4233674196626496E-7</v>
      </c>
      <c r="I45" s="9">
        <f t="shared" si="7"/>
        <v>4.4677168458252565E-4</v>
      </c>
      <c r="J45" s="9">
        <f t="shared" si="8"/>
        <v>0.4011327469885172</v>
      </c>
      <c r="K45" s="9">
        <f t="shared" si="9"/>
        <v>0.59841973899015843</v>
      </c>
    </row>
    <row r="46" spans="1:12" x14ac:dyDescent="0.2">
      <c r="A46" s="7">
        <f t="shared" si="10"/>
        <v>3.6000000000000028</v>
      </c>
      <c r="B46" s="7">
        <f t="shared" si="1"/>
        <v>38.006333742051908</v>
      </c>
      <c r="C46" s="7">
        <f t="shared" si="2"/>
        <v>1.3674196065680865E-5</v>
      </c>
      <c r="D46" s="7">
        <f t="shared" si="3"/>
        <v>1.005183574463355E-2</v>
      </c>
      <c r="E46" s="7">
        <f t="shared" si="4"/>
        <v>13.463738035001727</v>
      </c>
      <c r="F46" s="7">
        <f t="shared" si="5"/>
        <v>24.532530197109484</v>
      </c>
      <c r="H46" s="9">
        <f t="shared" si="6"/>
        <v>3.5978729646714445E-7</v>
      </c>
      <c r="I46" s="9">
        <f t="shared" si="7"/>
        <v>2.6447791078337422E-4</v>
      </c>
      <c r="J46" s="9">
        <f t="shared" si="8"/>
        <v>0.35424985020601568</v>
      </c>
      <c r="K46" s="9">
        <f t="shared" si="9"/>
        <v>0.64548531209590454</v>
      </c>
    </row>
    <row r="47" spans="1:12" x14ac:dyDescent="0.2">
      <c r="A47" s="7">
        <f t="shared" si="10"/>
        <v>3.8000000000000029</v>
      </c>
      <c r="B47" s="7">
        <f t="shared" si="1"/>
        <v>53.051120127912057</v>
      </c>
      <c r="C47" s="7">
        <f t="shared" si="2"/>
        <v>9.1660877362475697E-6</v>
      </c>
      <c r="D47" s="7">
        <f t="shared" si="3"/>
        <v>8.2297470490200076E-3</v>
      </c>
      <c r="E47" s="7">
        <f t="shared" si="4"/>
        <v>16.444646771097098</v>
      </c>
      <c r="F47" s="7">
        <f t="shared" si="5"/>
        <v>36.598234443678201</v>
      </c>
      <c r="H47" s="9">
        <f t="shared" si="6"/>
        <v>1.7277840155207144E-7</v>
      </c>
      <c r="I47" s="9">
        <f t="shared" si="7"/>
        <v>1.5512861988921603E-4</v>
      </c>
      <c r="J47" s="9">
        <f t="shared" si="8"/>
        <v>0.30997737147580023</v>
      </c>
      <c r="K47" s="9">
        <f t="shared" si="9"/>
        <v>0.68986732712590904</v>
      </c>
    </row>
    <row r="48" spans="1:12" x14ac:dyDescent="0.2">
      <c r="A48" s="7">
        <f t="shared" si="10"/>
        <v>4.0000000000000027</v>
      </c>
      <c r="B48" s="7">
        <f t="shared" si="1"/>
        <v>74.690431047543683</v>
      </c>
      <c r="C48" s="7">
        <f t="shared" si="2"/>
        <v>6.1442123533281768E-6</v>
      </c>
      <c r="D48" s="7">
        <f t="shared" si="3"/>
        <v>6.7379469990854488E-3</v>
      </c>
      <c r="E48" s="7">
        <f t="shared" si="4"/>
        <v>20.085536923187721</v>
      </c>
      <c r="F48" s="7">
        <f t="shared" si="5"/>
        <v>54.598150033144528</v>
      </c>
      <c r="H48" s="9">
        <f t="shared" si="6"/>
        <v>8.2262376413614751E-8</v>
      </c>
      <c r="I48" s="9">
        <f t="shared" si="7"/>
        <v>9.0211649666293331E-5</v>
      </c>
      <c r="J48" s="9">
        <f t="shared" si="8"/>
        <v>0.2689171375969488</v>
      </c>
      <c r="K48" s="9">
        <f t="shared" si="9"/>
        <v>0.73099256849100858</v>
      </c>
    </row>
    <row r="49" spans="1:11" x14ac:dyDescent="0.2">
      <c r="A49" s="7">
        <f t="shared" si="10"/>
        <v>4.2000000000000028</v>
      </c>
      <c r="B49" s="7">
        <f t="shared" si="1"/>
        <v>105.98891954508747</v>
      </c>
      <c r="C49" s="7">
        <f t="shared" si="2"/>
        <v>4.1185887075356861E-6</v>
      </c>
      <c r="D49" s="7">
        <f t="shared" si="3"/>
        <v>5.5165644207607568E-3</v>
      </c>
      <c r="E49" s="7">
        <f t="shared" si="4"/>
        <v>24.53253019710942</v>
      </c>
      <c r="F49" s="7">
        <f t="shared" si="5"/>
        <v>81.450868664968581</v>
      </c>
      <c r="H49" s="9">
        <f t="shared" si="6"/>
        <v>3.8858672446261206E-8</v>
      </c>
      <c r="I49" s="9">
        <f t="shared" si="7"/>
        <v>5.2048501338048096E-5</v>
      </c>
      <c r="J49" s="9">
        <f t="shared" si="8"/>
        <v>0.23146315956804647</v>
      </c>
      <c r="K49" s="9">
        <f t="shared" si="9"/>
        <v>0.76848475307194308</v>
      </c>
    </row>
    <row r="50" spans="1:11" x14ac:dyDescent="0.2">
      <c r="A50" s="7">
        <f t="shared" si="10"/>
        <v>4.400000000000003</v>
      </c>
      <c r="B50" s="7">
        <f t="shared" si="1"/>
        <v>151.4790369078479</v>
      </c>
      <c r="C50" s="7">
        <f t="shared" si="2"/>
        <v>2.7607725720371842E-6</v>
      </c>
      <c r="D50" s="7">
        <f t="shared" si="3"/>
        <v>4.5165809426126547E-3</v>
      </c>
      <c r="E50" s="7">
        <f t="shared" si="4"/>
        <v>29.964100047397103</v>
      </c>
      <c r="F50" s="7">
        <f t="shared" si="5"/>
        <v>121.51041751873561</v>
      </c>
      <c r="H50" s="9">
        <f t="shared" si="6"/>
        <v>1.8225443126606999E-8</v>
      </c>
      <c r="I50" s="9">
        <f t="shared" si="7"/>
        <v>2.9816541184905419E-5</v>
      </c>
      <c r="J50" s="9">
        <f t="shared" si="8"/>
        <v>0.19781020964389764</v>
      </c>
      <c r="K50" s="9">
        <f t="shared" si="9"/>
        <v>0.80215995558947428</v>
      </c>
    </row>
    <row r="51" spans="1:11" x14ac:dyDescent="0.2">
      <c r="A51" s="7">
        <f t="shared" si="10"/>
        <v>4.6000000000000032</v>
      </c>
      <c r="B51" s="7">
        <f t="shared" si="1"/>
        <v>217.8741760331481</v>
      </c>
      <c r="C51" s="7">
        <f t="shared" si="2"/>
        <v>1.8506011975818948E-6</v>
      </c>
      <c r="D51" s="7">
        <f t="shared" si="3"/>
        <v>3.697863716482919E-3</v>
      </c>
      <c r="E51" s="7">
        <f t="shared" si="4"/>
        <v>36.598234443678102</v>
      </c>
      <c r="F51" s="7">
        <f t="shared" si="5"/>
        <v>181.27224187515233</v>
      </c>
      <c r="H51" s="9">
        <f t="shared" si="6"/>
        <v>8.4938987780742683E-9</v>
      </c>
      <c r="I51" s="9">
        <f t="shared" si="7"/>
        <v>1.6972473671777944E-5</v>
      </c>
      <c r="J51" s="9">
        <f t="shared" si="8"/>
        <v>0.1679787623757206</v>
      </c>
      <c r="K51" s="9">
        <f t="shared" si="9"/>
        <v>0.83200425665670896</v>
      </c>
    </row>
    <row r="52" spans="1:11" x14ac:dyDescent="0.2">
      <c r="A52" s="7">
        <f t="shared" si="10"/>
        <v>4.8000000000000034</v>
      </c>
      <c r="B52" s="7">
        <f t="shared" si="1"/>
        <v>315.13062071469591</v>
      </c>
      <c r="C52" s="7">
        <f t="shared" si="2"/>
        <v>1.2404950799567045E-6</v>
      </c>
      <c r="D52" s="7">
        <f t="shared" si="3"/>
        <v>3.0275547453758045E-3</v>
      </c>
      <c r="E52" s="7">
        <f t="shared" si="4"/>
        <v>44.701184493300971</v>
      </c>
      <c r="F52" s="7">
        <f t="shared" si="5"/>
        <v>270.42640742615447</v>
      </c>
      <c r="H52" s="9">
        <f t="shared" si="6"/>
        <v>3.9364472964999142E-9</v>
      </c>
      <c r="I52" s="9">
        <f t="shared" si="7"/>
        <v>9.6073010566523364E-6</v>
      </c>
      <c r="J52" s="9">
        <f t="shared" si="8"/>
        <v>0.1418497015362124</v>
      </c>
      <c r="K52" s="9">
        <f t="shared" si="9"/>
        <v>0.85814068722628356</v>
      </c>
    </row>
    <row r="53" spans="1:11" x14ac:dyDescent="0.2">
      <c r="A53" s="7"/>
      <c r="B53" s="7"/>
      <c r="C53" s="3"/>
      <c r="D53" s="3"/>
      <c r="E53" s="3"/>
      <c r="F53" s="3"/>
      <c r="H53" s="3"/>
      <c r="I53" s="3"/>
      <c r="J53" s="3"/>
      <c r="K53" s="3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10</vt:i4>
      </vt:variant>
    </vt:vector>
  </HeadingPairs>
  <TitlesOfParts>
    <vt:vector size="17" baseType="lpstr">
      <vt:lpstr>CCI1</vt:lpstr>
      <vt:lpstr>CCI</vt:lpstr>
      <vt:lpstr>InfoItem</vt:lpstr>
      <vt:lpstr>InfoTeste</vt:lpstr>
      <vt:lpstr>CCI NL</vt:lpstr>
      <vt:lpstr>MRG</vt:lpstr>
      <vt:lpstr>MRN</vt:lpstr>
      <vt:lpstr>InfoTeste!a</vt:lpstr>
      <vt:lpstr>a</vt:lpstr>
      <vt:lpstr>InfoTeste!b</vt:lpstr>
      <vt:lpstr>b</vt:lpstr>
      <vt:lpstr>InfoTeste!c_</vt:lpstr>
      <vt:lpstr>c_</vt:lpstr>
      <vt:lpstr>InfoTeste!D</vt:lpstr>
      <vt:lpstr>D</vt:lpstr>
      <vt:lpstr>MRN!Titulo</vt:lpstr>
      <vt:lpstr>Titulo</vt:lpstr>
    </vt:vector>
  </TitlesOfParts>
  <Company>Departamento de Estatística - UFPA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Heliton R. Tavares</dc:creator>
  <cp:lastModifiedBy>Heliton Tavares</cp:lastModifiedBy>
  <dcterms:created xsi:type="dcterms:W3CDTF">2004-09-03T12:00:27Z</dcterms:created>
  <dcterms:modified xsi:type="dcterms:W3CDTF">2019-10-14T17:48:41Z</dcterms:modified>
</cp:coreProperties>
</file>